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5" activeTab="1"/>
  </bookViews>
  <sheets>
    <sheet name="Anex A1 Frmt for AUM disclosure" sheetId="1" r:id="rId1"/>
    <sheet name="Anex A2 Frmt AUM stateUT wise " sheetId="2" r:id="rId2"/>
  </sheets>
  <externalReferences>
    <externalReference r:id="rId5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<sst xmlns="http://schemas.openxmlformats.org/spreadsheetml/2006/main" count="167" uniqueCount="130">
  <si>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</si>
  <si>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</si>
  <si>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</si>
  <si>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</si>
  <si>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</si>
  <si>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</si>
  <si>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</si>
  <si>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</si>
  <si>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</si>
  <si>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</si>
  <si>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</si>
  <si>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</si>
  <si>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</si>
  <si>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</si>
  <si>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</si>
  <si>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</si>
  <si>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</si>
  <si>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</si>
  <si>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</si>
  <si>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</si>
  <si>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</si>
  <si>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</si>
  <si>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</si>
  <si>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</si>
  <si>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</si>
  <si>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</si>
  <si>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</si>
  <si>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</si>
  <si>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</si>
  <si>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</si>
  <si>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</si>
  <si>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</si>
  <si>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</si>
  <si>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</si>
  <si>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</si>
  <si>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</si>
  <si>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</si>
  <si>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</si>
  <si>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</si>
  <si>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</si>
  <si>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</si>
  <si>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</si>
  <si>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</si>
  <si>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</si>
  <si>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</si>
  <si>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</si>
  <si>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</si>
  <si>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</si>
  <si>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</si>
  <si>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</si>
  <si>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</si>
  <si>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</si>
  <si>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</si>
  <si>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</si>
  <si>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</si>
  <si>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</si>
  <si>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</si>
  <si>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</si>
  <si>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</si>
  <si>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</si>
  <si>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</si>
  <si>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</si>
  <si>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</si>
  <si>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</si>
  <si>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</si>
  <si>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</si>
  <si>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</si>
  <si>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</si>
  <si>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</si>
  <si>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</si>
  <si>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</si>
  <si>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</si>
  <si>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</si>
  <si>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</si>
  <si>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</si>
  <si>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</si>
  <si>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</si>
  <si>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</si>
  <si>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</si>
  <si>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</si>
  <si>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</si>
  <si>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</si>
  <si>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</si>
  <si>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</si>
  <si>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</si>
  <si>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</si>
  <si>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</si>
  <si>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</si>
  <si>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</si>
  <si>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</si>
  <si>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</si>
  <si>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</si>
  <si>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</si>
  <si>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</si>
  <si>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</si>
  <si>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</si>
  <si>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</si>
  <si>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</si>
  <si>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</si>
  <si>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</si>
  <si>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</si>
  <si>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Telangana</t>
  </si>
  <si>
    <t>Tamil Nadu</t>
  </si>
  <si>
    <t>Motilal Oswal Multicap 35 Fund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</si>
  <si>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</si>
  <si>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</si>
  <si>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</si>
  <si>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</si>
  <si>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</si>
  <si>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</si>
  <si>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</si>
  <si>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</si>
  <si>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</si>
  <si>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</si>
  <si>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</si>
  <si>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T30 : Top 30 cities as identified by AMFI </t>
  </si>
  <si>
    <t>B30 : Other than T30</t>
  </si>
  <si>
    <t>Motilal Oswal Nasdaq 100 Fund of Fund</t>
  </si>
  <si>
    <t>Motilal Oswal Nifty 500 Fund</t>
  </si>
  <si>
    <t>Motilal Oswal Nifty Bank Index Fund</t>
  </si>
  <si>
    <t>Motilal Oswal Nifty Midcap 150 Index Fund</t>
  </si>
  <si>
    <t>Motilal Oswal Nifty Smallcap 250 Index Fund</t>
  </si>
  <si>
    <t>Motilal Oswal Large and Midcap Fund</t>
  </si>
  <si>
    <t>Motilal Oswal Nifty 50 Index Fund</t>
  </si>
  <si>
    <t>Motilal Oswal Nifty Next 50 Index Fund</t>
  </si>
  <si>
    <t>Motilal Oswal S and P 500 Index Fund</t>
  </si>
  <si>
    <t>Motilal Oswal Multi Asset Fund</t>
  </si>
  <si>
    <t>Motilal Oswal Liquid Fund</t>
  </si>
  <si>
    <t>Motilal Oswal Mutual Fund: Avg Net Assets Under Management (AAUM) as on 31 Oct 2020 (All figures in Rs. Crore)</t>
  </si>
  <si>
    <t>Table showing State wise /Union Territory wise contribution to AAUM of category of schemes as on October 2020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</si>
</sst>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  <numFmt numFmtId="200" formatCode="_(* #,##0.00000_);_(* \(#,##0.00000\);_(* &quot;-&quot;?????_);_(@_)"/>
    <numFmt numFmtId="201" formatCode="0.0"/>
    <numFmt numFmtId="202" formatCode="#,##0.000"/>
    <numFmt numFmtId="203" formatCode="#,##0.0000"/>
    <numFmt numFmtId="204" formatCode="#,##0.00000"/>
    <numFmt numFmtId="205" formatCode="_(* #,##0.0000_);_(* \(#,##0.0000\);_(* &quot;-&quot;????_);_(@_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171" fontId="0" fillId="10" borderId="14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6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4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10" borderId="14" xfId="42" applyFont="1" applyFill="1" applyBorder="1" applyAlignment="1">
      <alignment/>
    </xf>
    <xf numFmtId="171" fontId="0" fillId="19" borderId="14" xfId="42" applyFont="1" applyFill="1" applyBorder="1" applyAlignment="1">
      <alignment/>
    </xf>
    <xf numFmtId="171" fontId="0" fillId="18" borderId="14" xfId="42" applyFont="1" applyFill="1" applyBorder="1" applyAlignment="1">
      <alignment/>
    </xf>
    <xf numFmtId="171" fontId="0" fillId="19" borderId="14" xfId="42" applyFont="1" applyFill="1" applyBorder="1" applyAlignment="1">
      <alignment/>
    </xf>
    <xf numFmtId="171" fontId="0" fillId="18" borderId="14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18" borderId="14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71" fontId="0" fillId="10" borderId="10" xfId="42" applyFont="1" applyFill="1" applyBorder="1" applyAlignment="1">
      <alignment/>
    </xf>
    <xf numFmtId="171" fontId="0" fillId="10" borderId="17" xfId="42" applyFont="1" applyFill="1" applyBorder="1" applyAlignment="1">
      <alignment/>
    </xf>
    <xf numFmtId="171" fontId="0" fillId="10" borderId="14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171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171" fontId="0" fillId="12" borderId="10" xfId="42" applyFont="1" applyFill="1" applyBorder="1" applyAlignment="1">
      <alignment/>
    </xf>
    <xf numFmtId="0" fontId="0" fillId="12" borderId="0" xfId="0" applyFill="1" applyBorder="1" applyAlignment="1">
      <alignment/>
    </xf>
    <xf numFmtId="171" fontId="0" fillId="0" borderId="19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171" fontId="0" fillId="3" borderId="14" xfId="42" applyFont="1" applyFill="1" applyBorder="1" applyAlignment="1">
      <alignment/>
    </xf>
    <xf numFmtId="182" fontId="0" fillId="3" borderId="14" xfId="42" applyNumberFormat="1" applyFont="1" applyFill="1" applyBorder="1" applyAlignment="1">
      <alignment/>
    </xf>
    <xf numFmtId="185" fontId="0" fillId="0" borderId="0" xfId="42" applyNumberFormat="1" applyFont="1" applyBorder="1" applyAlignment="1">
      <alignment/>
    </xf>
    <xf numFmtId="183" fontId="0" fillId="12" borderId="10" xfId="42" applyNumberFormat="1" applyFont="1" applyFill="1" applyBorder="1" applyAlignment="1">
      <alignment/>
    </xf>
    <xf numFmtId="182" fontId="0" fillId="10" borderId="14" xfId="42" applyNumberFormat="1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171" fontId="0" fillId="10" borderId="14" xfId="42" applyFont="1" applyFill="1" applyBorder="1" applyAlignment="1">
      <alignment/>
    </xf>
    <xf numFmtId="171" fontId="0" fillId="10" borderId="11" xfId="42" applyNumberFormat="1" applyFont="1" applyFill="1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16" xfId="0" applyBorder="1" applyAlignment="1">
      <alignment wrapText="1"/>
    </xf>
    <xf numFmtId="171" fontId="0" fillId="0" borderId="10" xfId="42" applyNumberFormat="1" applyFont="1" applyBorder="1" applyAlignment="1">
      <alignment/>
    </xf>
    <xf numFmtId="4" fontId="0" fillId="10" borderId="14" xfId="0" applyNumberFormat="1" applyFill="1" applyBorder="1" applyAlignment="1">
      <alignment horizontal="right"/>
    </xf>
    <xf numFmtId="171" fontId="2" fillId="18" borderId="14" xfId="42" applyNumberFormat="1" applyFont="1" applyFill="1" applyBorder="1" applyAlignment="1">
      <alignment horizontal="center"/>
    </xf>
    <xf numFmtId="43" fontId="0" fillId="0" borderId="0" xfId="42" applyNumberFormat="1" applyFont="1" applyBorder="1" applyAlignment="1">
      <alignment/>
    </xf>
    <xf numFmtId="182" fontId="0" fillId="0" borderId="0" xfId="0" applyNumberFormat="1" applyAlignment="1">
      <alignment/>
    </xf>
    <xf numFmtId="191" fontId="0" fillId="0" borderId="0" xfId="0" applyNumberFormat="1" applyAlignment="1">
      <alignment/>
    </xf>
    <xf numFmtId="4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2" fillId="0" borderId="10" xfId="0" applyNumberFormat="1" applyFont="1" applyBorder="1" applyAlignment="1">
      <alignment/>
    </xf>
    <xf numFmtId="203" fontId="0" fillId="0" borderId="0" xfId="0" applyNumberFormat="1" applyAlignment="1">
      <alignment/>
    </xf>
    <xf numFmtId="171" fontId="0" fillId="0" borderId="19" xfId="42" applyFont="1" applyBorder="1" applyAlignment="1">
      <alignment horizontal="center"/>
    </xf>
    <xf numFmtId="171" fontId="0" fillId="0" borderId="16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7" fillId="0" borderId="20" xfId="42" applyFont="1" applyFill="1" applyBorder="1" applyAlignment="1">
      <alignment horizontal="center"/>
    </xf>
    <xf numFmtId="171" fontId="7" fillId="0" borderId="21" xfId="42" applyFont="1" applyFill="1" applyBorder="1" applyAlignment="1">
      <alignment horizontal="center"/>
    </xf>
    <xf numFmtId="171" fontId="7" fillId="0" borderId="22" xfId="42" applyFont="1" applyFill="1" applyBorder="1" applyAlignment="1">
      <alignment horizontal="center"/>
    </xf>
    <xf numFmtId="171" fontId="7" fillId="0" borderId="20" xfId="42" applyFont="1" applyFill="1" applyBorder="1" applyAlignment="1">
      <alignment horizontal="center" vertical="top" wrapText="1"/>
    </xf>
    <xf numFmtId="171" fontId="7" fillId="0" borderId="21" xfId="42" applyFont="1" applyFill="1" applyBorder="1" applyAlignment="1">
      <alignment horizontal="center" vertical="top" wrapText="1"/>
    </xf>
    <xf numFmtId="171" fontId="7" fillId="0" borderId="22" xfId="42" applyFont="1" applyFill="1" applyBorder="1" applyAlignment="1">
      <alignment horizontal="center" vertical="top" wrapText="1"/>
    </xf>
    <xf numFmtId="171" fontId="3" fillId="0" borderId="20" xfId="42" applyFont="1" applyFill="1" applyBorder="1" applyAlignment="1">
      <alignment horizontal="center" vertical="top" wrapText="1"/>
    </xf>
    <xf numFmtId="171" fontId="3" fillId="0" borderId="21" xfId="42" applyFont="1" applyFill="1" applyBorder="1" applyAlignment="1">
      <alignment horizontal="center" vertical="top" wrapText="1"/>
    </xf>
    <xf numFmtId="171" fontId="3" fillId="0" borderId="22" xfId="42" applyFont="1" applyFill="1" applyBorder="1" applyAlignment="1">
      <alignment horizontal="center" vertical="top" wrapText="1"/>
    </xf>
    <xf numFmtId="171" fontId="7" fillId="0" borderId="23" xfId="42" applyFont="1" applyFill="1" applyBorder="1" applyAlignment="1">
      <alignment horizontal="center" vertical="top" wrapText="1"/>
    </xf>
    <xf numFmtId="171" fontId="7" fillId="0" borderId="24" xfId="42" applyFont="1" applyFill="1" applyBorder="1" applyAlignment="1">
      <alignment horizontal="center" vertical="top" wrapText="1"/>
    </xf>
    <xf numFmtId="171" fontId="7" fillId="0" borderId="25" xfId="42" applyFont="1" applyFill="1" applyBorder="1" applyAlignment="1">
      <alignment horizontal="center" vertical="top" wrapText="1"/>
    </xf>
    <xf numFmtId="171" fontId="7" fillId="0" borderId="26" xfId="42" applyFont="1" applyFill="1" applyBorder="1" applyAlignment="1">
      <alignment horizontal="center" vertical="top" wrapText="1"/>
    </xf>
    <xf numFmtId="171" fontId="7" fillId="0" borderId="27" xfId="42" applyFont="1" applyFill="1" applyBorder="1" applyAlignment="1">
      <alignment horizontal="center" vertical="top" wrapText="1"/>
    </xf>
    <xf numFmtId="171" fontId="7" fillId="0" borderId="28" xfId="42" applyFont="1" applyFill="1" applyBorder="1" applyAlignment="1">
      <alignment horizontal="center" vertical="top" wrapText="1"/>
    </xf>
    <xf numFmtId="49" fontId="45" fillId="0" borderId="25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171" fontId="7" fillId="0" borderId="29" xfId="42" applyNumberFormat="1" applyFont="1" applyFill="1" applyBorder="1" applyAlignment="1">
      <alignment horizontal="center" vertical="center" wrapText="1"/>
    </xf>
    <xf numFmtId="171" fontId="7" fillId="0" borderId="30" xfId="42" applyNumberFormat="1" applyFont="1" applyFill="1" applyBorder="1" applyAlignment="1">
      <alignment horizontal="center" vertical="center" wrapText="1"/>
    </xf>
    <xf numFmtId="171" fontId="7" fillId="0" borderId="31" xfId="42" applyNumberFormat="1" applyFont="1" applyFill="1" applyBorder="1" applyAlignment="1">
      <alignment horizontal="center" vertical="center" wrapText="1"/>
    </xf>
    <xf numFmtId="49" fontId="45" fillId="0" borderId="32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0" fillId="0" borderId="17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6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y\Nov-2020\Monthly\MCR\Supportings\AAUM1020%20Oct%20working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AUM10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22"/>
  <sheetViews>
    <sheetView zoomScale="70" zoomScaleNormal="70" zoomScalePageLayoutView="0" workbookViewId="0" topLeftCell="A1">
      <pane xSplit="1" ySplit="6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3" sqref="A73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61" customWidth="1"/>
    <col min="4" max="4" width="12.00390625" style="61" customWidth="1"/>
    <col min="5" max="6" width="6.57421875" style="61" customWidth="1"/>
    <col min="7" max="7" width="11.28125" style="61" customWidth="1"/>
    <col min="8" max="8" width="11.57421875" style="61" customWidth="1"/>
    <col min="9" max="9" width="11.7109375" style="61" customWidth="1"/>
    <col min="10" max="10" width="8.140625" style="61" bestFit="1" customWidth="1"/>
    <col min="11" max="11" width="7.140625" style="61" customWidth="1"/>
    <col min="12" max="12" width="28.8515625" style="61" customWidth="1"/>
    <col min="13" max="17" width="6.57421875" style="61" customWidth="1"/>
    <col min="18" max="18" width="10.28125" style="61" customWidth="1"/>
    <col min="19" max="19" width="9.28125" style="61" customWidth="1"/>
    <col min="20" max="21" width="6.57421875" style="61" customWidth="1"/>
    <col min="22" max="22" width="10.28125" style="61" customWidth="1"/>
    <col min="23" max="23" width="7.57421875" style="61" customWidth="1"/>
    <col min="24" max="24" width="7.7109375" style="61" customWidth="1"/>
    <col min="25" max="26" width="6.57421875" style="61" customWidth="1"/>
    <col min="27" max="27" width="7.57421875" style="61" customWidth="1"/>
    <col min="28" max="29" width="10.28125" style="61" customWidth="1"/>
    <col min="30" max="31" width="6.57421875" style="61" customWidth="1"/>
    <col min="32" max="32" width="10.28125" style="61" customWidth="1"/>
    <col min="33" max="37" width="6.57421875" style="61" customWidth="1"/>
    <col min="38" max="38" width="10.28125" style="61" customWidth="1"/>
    <col min="39" max="39" width="7.7109375" style="61" customWidth="1"/>
    <col min="40" max="41" width="6.57421875" style="61" customWidth="1"/>
    <col min="42" max="42" width="9.28125" style="61" customWidth="1"/>
    <col min="43" max="43" width="6.57421875" style="61" customWidth="1"/>
    <col min="44" max="44" width="8.8515625" style="61" bestFit="1" customWidth="1"/>
    <col min="45" max="46" width="6.57421875" style="61" customWidth="1"/>
    <col min="47" max="47" width="7.57421875" style="61" customWidth="1"/>
    <col min="48" max="48" width="12.28125" style="61" customWidth="1"/>
    <col min="49" max="49" width="10.28125" style="61" customWidth="1"/>
    <col min="50" max="50" width="8.57421875" style="61" customWidth="1"/>
    <col min="51" max="51" width="7.57421875" style="61" customWidth="1"/>
    <col min="52" max="52" width="12.00390625" style="61" customWidth="1"/>
    <col min="53" max="57" width="6.57421875" style="61" customWidth="1"/>
    <col min="58" max="58" width="12.00390625" style="61" customWidth="1"/>
    <col min="59" max="60" width="10.28125" style="61" customWidth="1"/>
    <col min="61" max="61" width="6.57421875" style="61" customWidth="1"/>
    <col min="62" max="62" width="10.28125" style="61" customWidth="1"/>
    <col min="63" max="63" width="18.00390625" style="73" customWidth="1"/>
    <col min="64" max="64" width="9.140625" style="2" customWidth="1"/>
    <col min="65" max="65" width="14.8515625" style="2" bestFit="1" customWidth="1"/>
    <col min="66" max="16384" width="9.140625" style="2" customWidth="1"/>
  </cols>
  <sheetData>
    <row r="1" spans="1:63" s="1" customFormat="1" ht="19.5" thickBot="1">
      <c r="A1" s="134" t="s">
        <v>0</v>
      </c>
      <c r="B1" s="129" t="s">
        <v>28</v>
      </c>
      <c r="C1" s="120" t="s">
        <v>128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2"/>
    </row>
    <row r="2" spans="1:63" s="6" customFormat="1" ht="18.75" customHeight="1" thickBot="1">
      <c r="A2" s="135"/>
      <c r="B2" s="130"/>
      <c r="C2" s="117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25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26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1" t="s">
        <v>23</v>
      </c>
    </row>
    <row r="3" spans="1:63" s="7" customFormat="1" ht="18.75" thickBot="1">
      <c r="A3" s="135"/>
      <c r="B3" s="130"/>
      <c r="C3" s="114" t="s">
        <v>113</v>
      </c>
      <c r="D3" s="115"/>
      <c r="E3" s="115"/>
      <c r="F3" s="115"/>
      <c r="G3" s="115"/>
      <c r="H3" s="115"/>
      <c r="I3" s="115"/>
      <c r="J3" s="115"/>
      <c r="K3" s="115"/>
      <c r="L3" s="116"/>
      <c r="M3" s="114" t="s">
        <v>114</v>
      </c>
      <c r="N3" s="115"/>
      <c r="O3" s="115"/>
      <c r="P3" s="115"/>
      <c r="Q3" s="115"/>
      <c r="R3" s="115"/>
      <c r="S3" s="115"/>
      <c r="T3" s="115"/>
      <c r="U3" s="115"/>
      <c r="V3" s="116"/>
      <c r="W3" s="114" t="s">
        <v>113</v>
      </c>
      <c r="X3" s="115"/>
      <c r="Y3" s="115"/>
      <c r="Z3" s="115"/>
      <c r="AA3" s="115"/>
      <c r="AB3" s="115"/>
      <c r="AC3" s="115"/>
      <c r="AD3" s="115"/>
      <c r="AE3" s="115"/>
      <c r="AF3" s="116"/>
      <c r="AG3" s="114" t="s">
        <v>114</v>
      </c>
      <c r="AH3" s="115"/>
      <c r="AI3" s="115"/>
      <c r="AJ3" s="115"/>
      <c r="AK3" s="115"/>
      <c r="AL3" s="115"/>
      <c r="AM3" s="115"/>
      <c r="AN3" s="115"/>
      <c r="AO3" s="115"/>
      <c r="AP3" s="116"/>
      <c r="AQ3" s="114" t="s">
        <v>113</v>
      </c>
      <c r="AR3" s="115"/>
      <c r="AS3" s="115"/>
      <c r="AT3" s="115"/>
      <c r="AU3" s="115"/>
      <c r="AV3" s="115"/>
      <c r="AW3" s="115"/>
      <c r="AX3" s="115"/>
      <c r="AY3" s="115"/>
      <c r="AZ3" s="116"/>
      <c r="BA3" s="114" t="s">
        <v>114</v>
      </c>
      <c r="BB3" s="115"/>
      <c r="BC3" s="115"/>
      <c r="BD3" s="115"/>
      <c r="BE3" s="115"/>
      <c r="BF3" s="115"/>
      <c r="BG3" s="115"/>
      <c r="BH3" s="115"/>
      <c r="BI3" s="115"/>
      <c r="BJ3" s="116"/>
      <c r="BK3" s="132"/>
    </row>
    <row r="4" spans="1:63" s="7" customFormat="1" ht="18">
      <c r="A4" s="135"/>
      <c r="B4" s="130"/>
      <c r="C4" s="123" t="s">
        <v>34</v>
      </c>
      <c r="D4" s="124"/>
      <c r="E4" s="124"/>
      <c r="F4" s="124"/>
      <c r="G4" s="125"/>
      <c r="H4" s="126" t="s">
        <v>35</v>
      </c>
      <c r="I4" s="127"/>
      <c r="J4" s="127"/>
      <c r="K4" s="127"/>
      <c r="L4" s="128"/>
      <c r="M4" s="123" t="s">
        <v>34</v>
      </c>
      <c r="N4" s="124"/>
      <c r="O4" s="124"/>
      <c r="P4" s="124"/>
      <c r="Q4" s="125"/>
      <c r="R4" s="126" t="s">
        <v>35</v>
      </c>
      <c r="S4" s="127"/>
      <c r="T4" s="127"/>
      <c r="U4" s="127"/>
      <c r="V4" s="128"/>
      <c r="W4" s="123" t="s">
        <v>34</v>
      </c>
      <c r="X4" s="124"/>
      <c r="Y4" s="124"/>
      <c r="Z4" s="124"/>
      <c r="AA4" s="125"/>
      <c r="AB4" s="126" t="s">
        <v>35</v>
      </c>
      <c r="AC4" s="127"/>
      <c r="AD4" s="127"/>
      <c r="AE4" s="127"/>
      <c r="AF4" s="128"/>
      <c r="AG4" s="123" t="s">
        <v>34</v>
      </c>
      <c r="AH4" s="124"/>
      <c r="AI4" s="124"/>
      <c r="AJ4" s="124"/>
      <c r="AK4" s="125"/>
      <c r="AL4" s="126" t="s">
        <v>35</v>
      </c>
      <c r="AM4" s="127"/>
      <c r="AN4" s="127"/>
      <c r="AO4" s="127"/>
      <c r="AP4" s="128"/>
      <c r="AQ4" s="123" t="s">
        <v>34</v>
      </c>
      <c r="AR4" s="124"/>
      <c r="AS4" s="124"/>
      <c r="AT4" s="124"/>
      <c r="AU4" s="125"/>
      <c r="AV4" s="126" t="s">
        <v>35</v>
      </c>
      <c r="AW4" s="127"/>
      <c r="AX4" s="127"/>
      <c r="AY4" s="127"/>
      <c r="AZ4" s="128"/>
      <c r="BA4" s="123" t="s">
        <v>34</v>
      </c>
      <c r="BB4" s="124"/>
      <c r="BC4" s="124"/>
      <c r="BD4" s="124"/>
      <c r="BE4" s="125"/>
      <c r="BF4" s="126" t="s">
        <v>35</v>
      </c>
      <c r="BG4" s="127"/>
      <c r="BH4" s="127"/>
      <c r="BI4" s="127"/>
      <c r="BJ4" s="128"/>
      <c r="BK4" s="132"/>
    </row>
    <row r="5" spans="1:63" s="5" customFormat="1" ht="15" customHeight="1">
      <c r="A5" s="135"/>
      <c r="B5" s="130"/>
      <c r="C5" s="64">
        <v>1</v>
      </c>
      <c r="D5" s="65">
        <v>2</v>
      </c>
      <c r="E5" s="65">
        <v>3</v>
      </c>
      <c r="F5" s="65">
        <v>4</v>
      </c>
      <c r="G5" s="66">
        <v>5</v>
      </c>
      <c r="H5" s="64">
        <v>1</v>
      </c>
      <c r="I5" s="65">
        <v>2</v>
      </c>
      <c r="J5" s="65">
        <v>3</v>
      </c>
      <c r="K5" s="65">
        <v>4</v>
      </c>
      <c r="L5" s="66">
        <v>5</v>
      </c>
      <c r="M5" s="64">
        <v>1</v>
      </c>
      <c r="N5" s="65">
        <v>2</v>
      </c>
      <c r="O5" s="65">
        <v>3</v>
      </c>
      <c r="P5" s="65">
        <v>4</v>
      </c>
      <c r="Q5" s="66">
        <v>5</v>
      </c>
      <c r="R5" s="64">
        <v>1</v>
      </c>
      <c r="S5" s="65">
        <v>2</v>
      </c>
      <c r="T5" s="65">
        <v>3</v>
      </c>
      <c r="U5" s="65">
        <v>4</v>
      </c>
      <c r="V5" s="66">
        <v>5</v>
      </c>
      <c r="W5" s="64">
        <v>1</v>
      </c>
      <c r="X5" s="65">
        <v>2</v>
      </c>
      <c r="Y5" s="65">
        <v>3</v>
      </c>
      <c r="Z5" s="65">
        <v>4</v>
      </c>
      <c r="AA5" s="66">
        <v>5</v>
      </c>
      <c r="AB5" s="64">
        <v>1</v>
      </c>
      <c r="AC5" s="65">
        <v>2</v>
      </c>
      <c r="AD5" s="65">
        <v>3</v>
      </c>
      <c r="AE5" s="65">
        <v>4</v>
      </c>
      <c r="AF5" s="66">
        <v>5</v>
      </c>
      <c r="AG5" s="64">
        <v>1</v>
      </c>
      <c r="AH5" s="65">
        <v>2</v>
      </c>
      <c r="AI5" s="65">
        <v>3</v>
      </c>
      <c r="AJ5" s="65">
        <v>4</v>
      </c>
      <c r="AK5" s="66">
        <v>5</v>
      </c>
      <c r="AL5" s="64">
        <v>1</v>
      </c>
      <c r="AM5" s="65">
        <v>2</v>
      </c>
      <c r="AN5" s="65">
        <v>3</v>
      </c>
      <c r="AO5" s="65">
        <v>4</v>
      </c>
      <c r="AP5" s="66">
        <v>5</v>
      </c>
      <c r="AQ5" s="64">
        <v>1</v>
      </c>
      <c r="AR5" s="65">
        <v>2</v>
      </c>
      <c r="AS5" s="65">
        <v>3</v>
      </c>
      <c r="AT5" s="65">
        <v>4</v>
      </c>
      <c r="AU5" s="66">
        <v>5</v>
      </c>
      <c r="AV5" s="64">
        <v>1</v>
      </c>
      <c r="AW5" s="65">
        <v>2</v>
      </c>
      <c r="AX5" s="65">
        <v>3</v>
      </c>
      <c r="AY5" s="65">
        <v>4</v>
      </c>
      <c r="AZ5" s="66">
        <v>5</v>
      </c>
      <c r="BA5" s="64">
        <v>1</v>
      </c>
      <c r="BB5" s="65">
        <v>2</v>
      </c>
      <c r="BC5" s="65">
        <v>3</v>
      </c>
      <c r="BD5" s="65">
        <v>4</v>
      </c>
      <c r="BE5" s="66">
        <v>5</v>
      </c>
      <c r="BF5" s="64">
        <v>1</v>
      </c>
      <c r="BG5" s="65">
        <v>2</v>
      </c>
      <c r="BH5" s="65">
        <v>3</v>
      </c>
      <c r="BI5" s="65">
        <v>4</v>
      </c>
      <c r="BJ5" s="66">
        <v>5</v>
      </c>
      <c r="BK5" s="133"/>
    </row>
    <row r="6" spans="1:63" ht="12.75">
      <c r="A6" s="8" t="s">
        <v>0</v>
      </c>
      <c r="B6" s="14" t="s">
        <v>6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3"/>
    </row>
    <row r="7" spans="1:150" ht="12.75">
      <c r="A7" s="8" t="s">
        <v>75</v>
      </c>
      <c r="B7" s="15" t="s">
        <v>12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6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</row>
    <row r="8" spans="1:150" s="26" customFormat="1" ht="12.75">
      <c r="A8" s="24"/>
      <c r="B8" s="25" t="s">
        <v>127</v>
      </c>
      <c r="C8" s="92">
        <v>0</v>
      </c>
      <c r="D8" s="93">
        <v>121.7201440819676</v>
      </c>
      <c r="E8" s="93">
        <v>0</v>
      </c>
      <c r="F8" s="93">
        <v>0</v>
      </c>
      <c r="G8" s="94">
        <v>0</v>
      </c>
      <c r="H8" s="95">
        <v>66.82372034712398</v>
      </c>
      <c r="I8" s="93">
        <v>43.07764191915961</v>
      </c>
      <c r="J8" s="93">
        <v>0</v>
      </c>
      <c r="K8" s="93">
        <v>0</v>
      </c>
      <c r="L8" s="94">
        <v>163.25274190512525</v>
      </c>
      <c r="M8" s="95">
        <v>0</v>
      </c>
      <c r="N8" s="93">
        <v>0</v>
      </c>
      <c r="O8" s="93">
        <v>0</v>
      </c>
      <c r="P8" s="93">
        <v>0</v>
      </c>
      <c r="Q8" s="94">
        <v>0</v>
      </c>
      <c r="R8" s="95">
        <v>10.8592850879308</v>
      </c>
      <c r="S8" s="93">
        <v>4.1951994437089</v>
      </c>
      <c r="T8" s="93">
        <v>0</v>
      </c>
      <c r="U8" s="93">
        <v>0</v>
      </c>
      <c r="V8" s="94">
        <v>11.644468492708498</v>
      </c>
      <c r="W8" s="95">
        <v>0</v>
      </c>
      <c r="X8" s="93">
        <v>0</v>
      </c>
      <c r="Y8" s="93">
        <v>0</v>
      </c>
      <c r="Z8" s="93">
        <v>0</v>
      </c>
      <c r="AA8" s="94">
        <v>0</v>
      </c>
      <c r="AB8" s="95">
        <v>0.0128789157741</v>
      </c>
      <c r="AC8" s="93">
        <v>1.1134120944191999</v>
      </c>
      <c r="AD8" s="93">
        <v>0</v>
      </c>
      <c r="AE8" s="93">
        <v>0</v>
      </c>
      <c r="AF8" s="94">
        <v>5.1133744908702</v>
      </c>
      <c r="AG8" s="95">
        <v>0</v>
      </c>
      <c r="AH8" s="93">
        <v>0</v>
      </c>
      <c r="AI8" s="93">
        <v>0</v>
      </c>
      <c r="AJ8" s="93">
        <v>0</v>
      </c>
      <c r="AK8" s="94">
        <v>0</v>
      </c>
      <c r="AL8" s="95">
        <v>0.001392802</v>
      </c>
      <c r="AM8" s="93">
        <v>0</v>
      </c>
      <c r="AN8" s="93">
        <v>0</v>
      </c>
      <c r="AO8" s="93">
        <v>0</v>
      </c>
      <c r="AP8" s="94">
        <v>0.20247744661279998</v>
      </c>
      <c r="AQ8" s="95">
        <v>0</v>
      </c>
      <c r="AR8" s="93">
        <v>0</v>
      </c>
      <c r="AS8" s="93">
        <v>0</v>
      </c>
      <c r="AT8" s="93">
        <v>0</v>
      </c>
      <c r="AU8" s="94">
        <v>0</v>
      </c>
      <c r="AV8" s="95">
        <v>43.8541928183068</v>
      </c>
      <c r="AW8" s="93">
        <v>30.015380368376903</v>
      </c>
      <c r="AX8" s="93">
        <v>0</v>
      </c>
      <c r="AY8" s="93">
        <v>0</v>
      </c>
      <c r="AZ8" s="94">
        <v>229.31821457490528</v>
      </c>
      <c r="BA8" s="95">
        <v>0</v>
      </c>
      <c r="BB8" s="93">
        <v>0</v>
      </c>
      <c r="BC8" s="93">
        <v>0</v>
      </c>
      <c r="BD8" s="93">
        <v>0</v>
      </c>
      <c r="BE8" s="94">
        <v>0</v>
      </c>
      <c r="BF8" s="95">
        <v>14.715744720511063</v>
      </c>
      <c r="BG8" s="93">
        <v>6.020533246255299</v>
      </c>
      <c r="BH8" s="93">
        <v>0</v>
      </c>
      <c r="BI8" s="93">
        <v>0</v>
      </c>
      <c r="BJ8" s="94">
        <v>38.901599661824</v>
      </c>
      <c r="BK8" s="96">
        <f>SUM(C8:BJ8)</f>
        <v>790.8424024175803</v>
      </c>
      <c r="BL8" s="42"/>
      <c r="BM8" s="145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</row>
    <row r="9" spans="1:150" ht="12.75">
      <c r="A9" s="8"/>
      <c r="B9" s="87" t="s">
        <v>84</v>
      </c>
      <c r="C9" s="89">
        <f>SUM(C8)</f>
        <v>0</v>
      </c>
      <c r="D9" s="88">
        <f aca="true" t="shared" si="0" ref="D9:BK9">SUM(D8)</f>
        <v>121.7201440819676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66.82372034712398</v>
      </c>
      <c r="I9" s="88">
        <f t="shared" si="0"/>
        <v>43.07764191915961</v>
      </c>
      <c r="J9" s="88">
        <f t="shared" si="0"/>
        <v>0</v>
      </c>
      <c r="K9" s="88">
        <f t="shared" si="0"/>
        <v>0</v>
      </c>
      <c r="L9" s="88">
        <f t="shared" si="0"/>
        <v>163.25274190512525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10.8592850879308</v>
      </c>
      <c r="S9" s="88">
        <f t="shared" si="0"/>
        <v>4.1951994437089</v>
      </c>
      <c r="T9" s="88">
        <f t="shared" si="0"/>
        <v>0</v>
      </c>
      <c r="U9" s="88">
        <f t="shared" si="0"/>
        <v>0</v>
      </c>
      <c r="V9" s="88">
        <f t="shared" si="0"/>
        <v>11.644468492708498</v>
      </c>
      <c r="W9" s="88">
        <f t="shared" si="0"/>
        <v>0</v>
      </c>
      <c r="X9" s="88">
        <f t="shared" si="0"/>
        <v>0</v>
      </c>
      <c r="Y9" s="88">
        <f t="shared" si="0"/>
        <v>0</v>
      </c>
      <c r="Z9" s="88">
        <f t="shared" si="0"/>
        <v>0</v>
      </c>
      <c r="AA9" s="88">
        <f t="shared" si="0"/>
        <v>0</v>
      </c>
      <c r="AB9" s="88">
        <f t="shared" si="0"/>
        <v>0.0128789157741</v>
      </c>
      <c r="AC9" s="88">
        <f t="shared" si="0"/>
        <v>1.1134120944191999</v>
      </c>
      <c r="AD9" s="88">
        <f t="shared" si="0"/>
        <v>0</v>
      </c>
      <c r="AE9" s="88">
        <f t="shared" si="0"/>
        <v>0</v>
      </c>
      <c r="AF9" s="88">
        <f t="shared" si="0"/>
        <v>5.1133744908702</v>
      </c>
      <c r="AG9" s="88">
        <f t="shared" si="0"/>
        <v>0</v>
      </c>
      <c r="AH9" s="88">
        <f t="shared" si="0"/>
        <v>0</v>
      </c>
      <c r="AI9" s="88">
        <f t="shared" si="0"/>
        <v>0</v>
      </c>
      <c r="AJ9" s="88">
        <f t="shared" si="0"/>
        <v>0</v>
      </c>
      <c r="AK9" s="88">
        <f t="shared" si="0"/>
        <v>0</v>
      </c>
      <c r="AL9" s="88">
        <f t="shared" si="0"/>
        <v>0.001392802</v>
      </c>
      <c r="AM9" s="88">
        <f t="shared" si="0"/>
        <v>0</v>
      </c>
      <c r="AN9" s="88">
        <f t="shared" si="0"/>
        <v>0</v>
      </c>
      <c r="AO9" s="88">
        <f t="shared" si="0"/>
        <v>0</v>
      </c>
      <c r="AP9" s="88">
        <f t="shared" si="0"/>
        <v>0.20247744661279998</v>
      </c>
      <c r="AQ9" s="88">
        <f t="shared" si="0"/>
        <v>0</v>
      </c>
      <c r="AR9" s="88">
        <f t="shared" si="0"/>
        <v>0</v>
      </c>
      <c r="AS9" s="88">
        <f t="shared" si="0"/>
        <v>0</v>
      </c>
      <c r="AT9" s="88">
        <f t="shared" si="0"/>
        <v>0</v>
      </c>
      <c r="AU9" s="88">
        <f t="shared" si="0"/>
        <v>0</v>
      </c>
      <c r="AV9" s="88">
        <f t="shared" si="0"/>
        <v>43.8541928183068</v>
      </c>
      <c r="AW9" s="88">
        <f t="shared" si="0"/>
        <v>30.015380368376903</v>
      </c>
      <c r="AX9" s="88">
        <f t="shared" si="0"/>
        <v>0</v>
      </c>
      <c r="AY9" s="88">
        <f t="shared" si="0"/>
        <v>0</v>
      </c>
      <c r="AZ9" s="88">
        <f t="shared" si="0"/>
        <v>229.31821457490528</v>
      </c>
      <c r="BA9" s="88">
        <f t="shared" si="0"/>
        <v>0</v>
      </c>
      <c r="BB9" s="88">
        <f t="shared" si="0"/>
        <v>0</v>
      </c>
      <c r="BC9" s="88">
        <f t="shared" si="0"/>
        <v>0</v>
      </c>
      <c r="BD9" s="88">
        <f t="shared" si="0"/>
        <v>0</v>
      </c>
      <c r="BE9" s="88">
        <f t="shared" si="0"/>
        <v>0</v>
      </c>
      <c r="BF9" s="88">
        <f t="shared" si="0"/>
        <v>14.715744720511063</v>
      </c>
      <c r="BG9" s="88">
        <f t="shared" si="0"/>
        <v>6.020533246255299</v>
      </c>
      <c r="BH9" s="88">
        <f t="shared" si="0"/>
        <v>0</v>
      </c>
      <c r="BI9" s="88">
        <f t="shared" si="0"/>
        <v>0</v>
      </c>
      <c r="BJ9" s="88">
        <f t="shared" si="0"/>
        <v>38.901599661824</v>
      </c>
      <c r="BK9" s="88">
        <f t="shared" si="0"/>
        <v>790.8424024175803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</row>
    <row r="10" spans="1:150" ht="12.75">
      <c r="A10" s="8" t="s">
        <v>76</v>
      </c>
      <c r="B10" s="15" t="s">
        <v>3</v>
      </c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3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</row>
    <row r="11" spans="1:150" ht="12.75">
      <c r="A11" s="8"/>
      <c r="B11" s="97" t="s">
        <v>36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101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</row>
    <row r="12" spans="1:150" ht="12.75">
      <c r="A12" s="8"/>
      <c r="B12" s="97" t="s">
        <v>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101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</row>
    <row r="13" spans="1:150" ht="12.75">
      <c r="A13" s="8" t="s">
        <v>77</v>
      </c>
      <c r="B13" s="98" t="s">
        <v>10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</row>
    <row r="14" spans="1:150" ht="12.75">
      <c r="A14" s="8"/>
      <c r="B14" s="97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101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</row>
    <row r="15" spans="1:150" ht="12.75">
      <c r="A15" s="8"/>
      <c r="B15" s="97" t="s">
        <v>92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101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</row>
    <row r="16" spans="1:150" ht="12.75">
      <c r="A16" s="8" t="s">
        <v>78</v>
      </c>
      <c r="B16" s="98" t="s">
        <v>13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</row>
    <row r="17" spans="1:63" s="42" customFormat="1" ht="12.75">
      <c r="A17" s="41"/>
      <c r="B17" s="99" t="s">
        <v>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101"/>
    </row>
    <row r="18" spans="1:63" s="42" customFormat="1" ht="12.75">
      <c r="A18" s="41"/>
      <c r="B18" s="99" t="s">
        <v>91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101"/>
    </row>
    <row r="19" spans="1:150" ht="12.75">
      <c r="A19" s="8" t="s">
        <v>80</v>
      </c>
      <c r="B19" s="100" t="s">
        <v>96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</row>
    <row r="20" spans="1:150" ht="12.75">
      <c r="A20" s="8"/>
      <c r="B20" s="97" t="s">
        <v>36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10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</row>
    <row r="21" spans="1:150" ht="12.75">
      <c r="A21" s="8"/>
      <c r="B21" s="97" t="s">
        <v>90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10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</row>
    <row r="22" spans="1:150" ht="12.75">
      <c r="A22" s="8" t="s">
        <v>81</v>
      </c>
      <c r="B22" s="15" t="s">
        <v>14</v>
      </c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3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</row>
    <row r="23" spans="1:150" ht="12.75">
      <c r="A23" s="39"/>
      <c r="B23" s="102" t="s">
        <v>107</v>
      </c>
      <c r="C23" s="55">
        <v>0</v>
      </c>
      <c r="D23" s="55">
        <v>1.6587987909030002</v>
      </c>
      <c r="E23" s="55">
        <v>0</v>
      </c>
      <c r="F23" s="55">
        <v>0</v>
      </c>
      <c r="G23" s="55">
        <v>0</v>
      </c>
      <c r="H23" s="55">
        <v>5.8976445831990745</v>
      </c>
      <c r="I23" s="55">
        <v>0.5984806045798</v>
      </c>
      <c r="J23" s="55">
        <v>0</v>
      </c>
      <c r="K23" s="55">
        <v>0</v>
      </c>
      <c r="L23" s="55">
        <v>4.419647875643301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0.58597666716</v>
      </c>
      <c r="S23" s="55">
        <v>0.2553793618062</v>
      </c>
      <c r="T23" s="55">
        <v>0</v>
      </c>
      <c r="U23" s="55">
        <v>0</v>
      </c>
      <c r="V23" s="55">
        <v>0.2501262291286</v>
      </c>
      <c r="W23" s="55">
        <v>0</v>
      </c>
      <c r="X23" s="55">
        <v>0.0003024357096</v>
      </c>
      <c r="Y23" s="55">
        <v>0</v>
      </c>
      <c r="Z23" s="55">
        <v>0</v>
      </c>
      <c r="AA23" s="55">
        <v>0</v>
      </c>
      <c r="AB23" s="55">
        <v>0.0005898158063</v>
      </c>
      <c r="AC23" s="55">
        <v>0.1632846659029</v>
      </c>
      <c r="AD23" s="55">
        <v>0</v>
      </c>
      <c r="AE23" s="55">
        <v>0</v>
      </c>
      <c r="AF23" s="55">
        <v>0.0888687723545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1.1436082011612</v>
      </c>
      <c r="AS23" s="55">
        <v>0</v>
      </c>
      <c r="AT23" s="55">
        <v>0</v>
      </c>
      <c r="AU23" s="55">
        <v>0</v>
      </c>
      <c r="AV23" s="55">
        <v>3.8760590258106022</v>
      </c>
      <c r="AW23" s="55">
        <v>2.316513256416</v>
      </c>
      <c r="AX23" s="55">
        <v>0</v>
      </c>
      <c r="AY23" s="55">
        <v>0</v>
      </c>
      <c r="AZ23" s="55">
        <v>10.726192722980509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1.5609414278288</v>
      </c>
      <c r="BG23" s="55">
        <v>0.2706043510316</v>
      </c>
      <c r="BH23" s="55">
        <v>0</v>
      </c>
      <c r="BI23" s="55">
        <v>0</v>
      </c>
      <c r="BJ23" s="55">
        <v>1.5091992946749</v>
      </c>
      <c r="BK23" s="68">
        <f>SUM(C23:BJ23)</f>
        <v>35.32221808209689</v>
      </c>
      <c r="BL23" s="42"/>
      <c r="BM23" s="145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</row>
    <row r="24" spans="1:150" s="26" customFormat="1" ht="12.75">
      <c r="A24" s="24"/>
      <c r="B24" s="25" t="s">
        <v>126</v>
      </c>
      <c r="C24" s="95">
        <v>0</v>
      </c>
      <c r="D24" s="95">
        <v>0.5056329441290001</v>
      </c>
      <c r="E24" s="95">
        <v>0</v>
      </c>
      <c r="F24" s="95">
        <v>0</v>
      </c>
      <c r="G24" s="95">
        <v>0</v>
      </c>
      <c r="H24" s="95">
        <v>6.312331007029</v>
      </c>
      <c r="I24" s="95">
        <v>1.8531533810317</v>
      </c>
      <c r="J24" s="95">
        <v>0</v>
      </c>
      <c r="K24" s="95">
        <v>0</v>
      </c>
      <c r="L24" s="95">
        <v>6.062324358063701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4.0865885558037</v>
      </c>
      <c r="S24" s="95">
        <v>0.0370102988385</v>
      </c>
      <c r="T24" s="95">
        <v>0</v>
      </c>
      <c r="U24" s="95">
        <v>0</v>
      </c>
      <c r="V24" s="95">
        <v>0.6762998770812257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0.0170627929354</v>
      </c>
      <c r="AC24" s="95">
        <v>0.8148238658708</v>
      </c>
      <c r="AD24" s="95">
        <v>0</v>
      </c>
      <c r="AE24" s="95">
        <v>0</v>
      </c>
      <c r="AF24" s="95">
        <v>1.006808844903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0.0108370644193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0.013698035903200002</v>
      </c>
      <c r="AS24" s="95">
        <v>0</v>
      </c>
      <c r="AT24" s="95">
        <v>0</v>
      </c>
      <c r="AU24" s="95">
        <v>0</v>
      </c>
      <c r="AV24" s="95">
        <v>35.68731613157134</v>
      </c>
      <c r="AW24" s="95">
        <v>19.3350395556734</v>
      </c>
      <c r="AX24" s="95">
        <v>0</v>
      </c>
      <c r="AY24" s="95">
        <v>0</v>
      </c>
      <c r="AZ24" s="95">
        <v>71.11438835272622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17.891432687414383</v>
      </c>
      <c r="BG24" s="95">
        <v>1.0619009017727</v>
      </c>
      <c r="BH24" s="95">
        <v>0</v>
      </c>
      <c r="BI24" s="95">
        <v>0</v>
      </c>
      <c r="BJ24" s="95">
        <v>13.836187582510796</v>
      </c>
      <c r="BK24" s="96">
        <f>SUM(C24:BJ24)</f>
        <v>180.32283623767736</v>
      </c>
      <c r="BL24" s="42"/>
      <c r="BM24" s="145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</row>
    <row r="25" spans="1:150" ht="12.75">
      <c r="A25" s="40"/>
      <c r="B25" s="43" t="s">
        <v>89</v>
      </c>
      <c r="C25" s="56">
        <f>+SUM(C23:C24)</f>
        <v>0</v>
      </c>
      <c r="D25" s="58">
        <f aca="true" t="shared" si="1" ref="D25:BJ25">+SUM(D23:D24)</f>
        <v>2.164431735032</v>
      </c>
      <c r="E25" s="58">
        <f t="shared" si="1"/>
        <v>0</v>
      </c>
      <c r="F25" s="58">
        <f t="shared" si="1"/>
        <v>0</v>
      </c>
      <c r="G25" s="58">
        <f t="shared" si="1"/>
        <v>0</v>
      </c>
      <c r="H25" s="58">
        <f t="shared" si="1"/>
        <v>12.209975590228074</v>
      </c>
      <c r="I25" s="58">
        <f t="shared" si="1"/>
        <v>2.4516339856115</v>
      </c>
      <c r="J25" s="58">
        <f t="shared" si="1"/>
        <v>0</v>
      </c>
      <c r="K25" s="58">
        <f t="shared" si="1"/>
        <v>0</v>
      </c>
      <c r="L25" s="58">
        <f t="shared" si="1"/>
        <v>10.481972233707001</v>
      </c>
      <c r="M25" s="58">
        <f t="shared" si="1"/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8">
        <f t="shared" si="1"/>
        <v>4.6725652229637</v>
      </c>
      <c r="S25" s="58">
        <f t="shared" si="1"/>
        <v>0.2923896606447</v>
      </c>
      <c r="T25" s="58">
        <f t="shared" si="1"/>
        <v>0</v>
      </c>
      <c r="U25" s="58">
        <f t="shared" si="1"/>
        <v>0</v>
      </c>
      <c r="V25" s="58">
        <f t="shared" si="1"/>
        <v>0.9264261062098258</v>
      </c>
      <c r="W25" s="58">
        <f t="shared" si="1"/>
        <v>0</v>
      </c>
      <c r="X25" s="58">
        <f t="shared" si="1"/>
        <v>0.0003024357096</v>
      </c>
      <c r="Y25" s="58">
        <f t="shared" si="1"/>
        <v>0</v>
      </c>
      <c r="Z25" s="58">
        <f t="shared" si="1"/>
        <v>0</v>
      </c>
      <c r="AA25" s="58">
        <f t="shared" si="1"/>
        <v>0</v>
      </c>
      <c r="AB25" s="58">
        <f t="shared" si="1"/>
        <v>0.0176526087417</v>
      </c>
      <c r="AC25" s="58">
        <f t="shared" si="1"/>
        <v>0.9781085317737</v>
      </c>
      <c r="AD25" s="58">
        <f t="shared" si="1"/>
        <v>0</v>
      </c>
      <c r="AE25" s="58">
        <f t="shared" si="1"/>
        <v>0</v>
      </c>
      <c r="AF25" s="58">
        <f t="shared" si="1"/>
        <v>1.0956776172575</v>
      </c>
      <c r="AG25" s="58">
        <f t="shared" si="1"/>
        <v>0</v>
      </c>
      <c r="AH25" s="58">
        <f t="shared" si="1"/>
        <v>0</v>
      </c>
      <c r="AI25" s="58">
        <f t="shared" si="1"/>
        <v>0</v>
      </c>
      <c r="AJ25" s="58">
        <f t="shared" si="1"/>
        <v>0</v>
      </c>
      <c r="AK25" s="58">
        <f t="shared" si="1"/>
        <v>0</v>
      </c>
      <c r="AL25" s="58">
        <f t="shared" si="1"/>
        <v>0.0108370644193</v>
      </c>
      <c r="AM25" s="58">
        <f t="shared" si="1"/>
        <v>0</v>
      </c>
      <c r="AN25" s="58">
        <f t="shared" si="1"/>
        <v>0</v>
      </c>
      <c r="AO25" s="58">
        <f t="shared" si="1"/>
        <v>0</v>
      </c>
      <c r="AP25" s="58">
        <f t="shared" si="1"/>
        <v>0</v>
      </c>
      <c r="AQ25" s="58">
        <f t="shared" si="1"/>
        <v>0</v>
      </c>
      <c r="AR25" s="58">
        <f t="shared" si="1"/>
        <v>1.1573062370644</v>
      </c>
      <c r="AS25" s="58">
        <f t="shared" si="1"/>
        <v>0</v>
      </c>
      <c r="AT25" s="58">
        <f t="shared" si="1"/>
        <v>0</v>
      </c>
      <c r="AU25" s="58">
        <f t="shared" si="1"/>
        <v>0</v>
      </c>
      <c r="AV25" s="58">
        <f t="shared" si="1"/>
        <v>39.56337515738195</v>
      </c>
      <c r="AW25" s="58">
        <f t="shared" si="1"/>
        <v>21.6515528120894</v>
      </c>
      <c r="AX25" s="58">
        <f t="shared" si="1"/>
        <v>0</v>
      </c>
      <c r="AY25" s="58">
        <f t="shared" si="1"/>
        <v>0</v>
      </c>
      <c r="AZ25" s="58">
        <f t="shared" si="1"/>
        <v>81.84058107570674</v>
      </c>
      <c r="BA25" s="58">
        <f t="shared" si="1"/>
        <v>0</v>
      </c>
      <c r="BB25" s="58">
        <f t="shared" si="1"/>
        <v>0</v>
      </c>
      <c r="BC25" s="58">
        <f t="shared" si="1"/>
        <v>0</v>
      </c>
      <c r="BD25" s="58">
        <f t="shared" si="1"/>
        <v>0</v>
      </c>
      <c r="BE25" s="58">
        <f t="shared" si="1"/>
        <v>0</v>
      </c>
      <c r="BF25" s="58">
        <f t="shared" si="1"/>
        <v>19.452374115243185</v>
      </c>
      <c r="BG25" s="58">
        <f t="shared" si="1"/>
        <v>1.3325052528043</v>
      </c>
      <c r="BH25" s="58">
        <f t="shared" si="1"/>
        <v>0</v>
      </c>
      <c r="BI25" s="58">
        <f t="shared" si="1"/>
        <v>0</v>
      </c>
      <c r="BJ25" s="58">
        <f t="shared" si="1"/>
        <v>15.345386877185696</v>
      </c>
      <c r="BK25" s="58">
        <f>SUM(BK23)</f>
        <v>35.32221808209689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</row>
    <row r="26" spans="1:150" s="28" customFormat="1" ht="12.75">
      <c r="A26" s="27"/>
      <c r="B26" s="32" t="s">
        <v>79</v>
      </c>
      <c r="C26" s="57">
        <f>C12+C25+C9</f>
        <v>0</v>
      </c>
      <c r="D26" s="59">
        <f aca="true" t="shared" si="2" ref="D26:BK26">D12+D25+D9</f>
        <v>123.8845758169996</v>
      </c>
      <c r="E26" s="59">
        <f t="shared" si="2"/>
        <v>0</v>
      </c>
      <c r="F26" s="59">
        <f t="shared" si="2"/>
        <v>0</v>
      </c>
      <c r="G26" s="59">
        <f t="shared" si="2"/>
        <v>0</v>
      </c>
      <c r="H26" s="59">
        <f t="shared" si="2"/>
        <v>79.03369593735205</v>
      </c>
      <c r="I26" s="59">
        <f t="shared" si="2"/>
        <v>45.52927590477111</v>
      </c>
      <c r="J26" s="59">
        <f t="shared" si="2"/>
        <v>0</v>
      </c>
      <c r="K26" s="59">
        <f t="shared" si="2"/>
        <v>0</v>
      </c>
      <c r="L26" s="59">
        <f t="shared" si="2"/>
        <v>173.73471413883226</v>
      </c>
      <c r="M26" s="59">
        <f t="shared" si="2"/>
        <v>0</v>
      </c>
      <c r="N26" s="59">
        <f t="shared" si="2"/>
        <v>0</v>
      </c>
      <c r="O26" s="59">
        <f t="shared" si="2"/>
        <v>0</v>
      </c>
      <c r="P26" s="59">
        <f t="shared" si="2"/>
        <v>0</v>
      </c>
      <c r="Q26" s="59">
        <f t="shared" si="2"/>
        <v>0</v>
      </c>
      <c r="R26" s="59">
        <f t="shared" si="2"/>
        <v>15.5318503108945</v>
      </c>
      <c r="S26" s="59">
        <f t="shared" si="2"/>
        <v>4.4875891043536</v>
      </c>
      <c r="T26" s="59">
        <f t="shared" si="2"/>
        <v>0</v>
      </c>
      <c r="U26" s="59">
        <f t="shared" si="2"/>
        <v>0</v>
      </c>
      <c r="V26" s="59">
        <f t="shared" si="2"/>
        <v>12.570894598918324</v>
      </c>
      <c r="W26" s="59">
        <f t="shared" si="2"/>
        <v>0</v>
      </c>
      <c r="X26" s="59">
        <f t="shared" si="2"/>
        <v>0.0003024357096</v>
      </c>
      <c r="Y26" s="59">
        <f t="shared" si="2"/>
        <v>0</v>
      </c>
      <c r="Z26" s="59">
        <f t="shared" si="2"/>
        <v>0</v>
      </c>
      <c r="AA26" s="59">
        <f t="shared" si="2"/>
        <v>0</v>
      </c>
      <c r="AB26" s="59">
        <f t="shared" si="2"/>
        <v>0.0305315245158</v>
      </c>
      <c r="AC26" s="59">
        <f t="shared" si="2"/>
        <v>2.0915206261929</v>
      </c>
      <c r="AD26" s="59">
        <f t="shared" si="2"/>
        <v>0</v>
      </c>
      <c r="AE26" s="59">
        <f t="shared" si="2"/>
        <v>0</v>
      </c>
      <c r="AF26" s="59">
        <f t="shared" si="2"/>
        <v>6.2090521081277</v>
      </c>
      <c r="AG26" s="59">
        <f t="shared" si="2"/>
        <v>0</v>
      </c>
      <c r="AH26" s="59">
        <f t="shared" si="2"/>
        <v>0</v>
      </c>
      <c r="AI26" s="59">
        <f t="shared" si="2"/>
        <v>0</v>
      </c>
      <c r="AJ26" s="59">
        <f t="shared" si="2"/>
        <v>0</v>
      </c>
      <c r="AK26" s="59">
        <f t="shared" si="2"/>
        <v>0</v>
      </c>
      <c r="AL26" s="59">
        <f t="shared" si="2"/>
        <v>0.0122298664193</v>
      </c>
      <c r="AM26" s="59">
        <f t="shared" si="2"/>
        <v>0</v>
      </c>
      <c r="AN26" s="59">
        <f t="shared" si="2"/>
        <v>0</v>
      </c>
      <c r="AO26" s="59">
        <f t="shared" si="2"/>
        <v>0</v>
      </c>
      <c r="AP26" s="59">
        <f t="shared" si="2"/>
        <v>0.20247744661279998</v>
      </c>
      <c r="AQ26" s="59">
        <f t="shared" si="2"/>
        <v>0</v>
      </c>
      <c r="AR26" s="59">
        <f t="shared" si="2"/>
        <v>1.1573062370644</v>
      </c>
      <c r="AS26" s="59">
        <f t="shared" si="2"/>
        <v>0</v>
      </c>
      <c r="AT26" s="59">
        <f t="shared" si="2"/>
        <v>0</v>
      </c>
      <c r="AU26" s="59">
        <f t="shared" si="2"/>
        <v>0</v>
      </c>
      <c r="AV26" s="59">
        <f t="shared" si="2"/>
        <v>83.41756797568874</v>
      </c>
      <c r="AW26" s="59">
        <f t="shared" si="2"/>
        <v>51.6669331804663</v>
      </c>
      <c r="AX26" s="59">
        <f t="shared" si="2"/>
        <v>0</v>
      </c>
      <c r="AY26" s="59">
        <f t="shared" si="2"/>
        <v>0</v>
      </c>
      <c r="AZ26" s="59">
        <f t="shared" si="2"/>
        <v>311.15879565061203</v>
      </c>
      <c r="BA26" s="59">
        <f t="shared" si="2"/>
        <v>0</v>
      </c>
      <c r="BB26" s="59">
        <f t="shared" si="2"/>
        <v>0</v>
      </c>
      <c r="BC26" s="59">
        <f t="shared" si="2"/>
        <v>0</v>
      </c>
      <c r="BD26" s="59">
        <f t="shared" si="2"/>
        <v>0</v>
      </c>
      <c r="BE26" s="59">
        <f t="shared" si="2"/>
        <v>0</v>
      </c>
      <c r="BF26" s="59">
        <f t="shared" si="2"/>
        <v>34.16811883575425</v>
      </c>
      <c r="BG26" s="59">
        <f t="shared" si="2"/>
        <v>7.353038499059599</v>
      </c>
      <c r="BH26" s="59">
        <f t="shared" si="2"/>
        <v>0</v>
      </c>
      <c r="BI26" s="59">
        <f t="shared" si="2"/>
        <v>0</v>
      </c>
      <c r="BJ26" s="59">
        <f t="shared" si="2"/>
        <v>54.2469865390097</v>
      </c>
      <c r="BK26" s="59">
        <f t="shared" si="2"/>
        <v>826.1646204996772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</row>
    <row r="27" spans="1:150" ht="3.75" customHeight="1">
      <c r="A27" s="8"/>
      <c r="B27" s="18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3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</row>
    <row r="28" spans="1:150" ht="12.75">
      <c r="A28" s="8" t="s">
        <v>1</v>
      </c>
      <c r="B28" s="14" t="s">
        <v>7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3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</row>
    <row r="29" spans="1:150" s="4" customFormat="1" ht="12.75">
      <c r="A29" s="8" t="s">
        <v>75</v>
      </c>
      <c r="B29" s="15" t="s">
        <v>2</v>
      </c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1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</row>
    <row r="30" spans="1:150" s="47" customFormat="1" ht="12.75">
      <c r="A30" s="24"/>
      <c r="B30" s="52" t="s">
        <v>108</v>
      </c>
      <c r="C30" s="44">
        <v>0</v>
      </c>
      <c r="D30" s="45">
        <v>0.3463036940645</v>
      </c>
      <c r="E30" s="45">
        <v>0</v>
      </c>
      <c r="F30" s="45">
        <v>0</v>
      </c>
      <c r="G30" s="46">
        <v>0</v>
      </c>
      <c r="H30" s="44">
        <v>197.25580714321913</v>
      </c>
      <c r="I30" s="45">
        <v>15.2659254736435</v>
      </c>
      <c r="J30" s="45">
        <v>0</v>
      </c>
      <c r="K30" s="45">
        <v>0</v>
      </c>
      <c r="L30" s="46">
        <v>58.66578776467571</v>
      </c>
      <c r="M30" s="44">
        <v>0</v>
      </c>
      <c r="N30" s="45">
        <v>0</v>
      </c>
      <c r="O30" s="45">
        <v>0</v>
      </c>
      <c r="P30" s="45">
        <v>0</v>
      </c>
      <c r="Q30" s="46">
        <v>0</v>
      </c>
      <c r="R30" s="44">
        <v>128.8575525820257</v>
      </c>
      <c r="S30" s="45">
        <v>1.8059938916759999</v>
      </c>
      <c r="T30" s="45">
        <v>0</v>
      </c>
      <c r="U30" s="45">
        <v>0</v>
      </c>
      <c r="V30" s="46">
        <v>3.4815817398054003</v>
      </c>
      <c r="W30" s="44">
        <v>0</v>
      </c>
      <c r="X30" s="45">
        <v>0</v>
      </c>
      <c r="Y30" s="45">
        <v>0</v>
      </c>
      <c r="Z30" s="45">
        <v>0</v>
      </c>
      <c r="AA30" s="46">
        <v>0</v>
      </c>
      <c r="AB30" s="44">
        <v>1.5812757878704</v>
      </c>
      <c r="AC30" s="45">
        <v>0.5314355893868</v>
      </c>
      <c r="AD30" s="45">
        <v>0</v>
      </c>
      <c r="AE30" s="45">
        <v>0</v>
      </c>
      <c r="AF30" s="46">
        <v>2.0085125048061996</v>
      </c>
      <c r="AG30" s="44">
        <v>0</v>
      </c>
      <c r="AH30" s="45">
        <v>0</v>
      </c>
      <c r="AI30" s="45">
        <v>0</v>
      </c>
      <c r="AJ30" s="45">
        <v>0</v>
      </c>
      <c r="AK30" s="46">
        <v>0</v>
      </c>
      <c r="AL30" s="44">
        <v>0.4332407506128</v>
      </c>
      <c r="AM30" s="45">
        <v>0.21386308325800002</v>
      </c>
      <c r="AN30" s="45">
        <v>0</v>
      </c>
      <c r="AO30" s="45">
        <v>0</v>
      </c>
      <c r="AP30" s="46">
        <v>0.1714855852903</v>
      </c>
      <c r="AQ30" s="44">
        <v>0</v>
      </c>
      <c r="AR30" s="45">
        <v>0.0037987829677</v>
      </c>
      <c r="AS30" s="45">
        <v>0</v>
      </c>
      <c r="AT30" s="45">
        <v>0</v>
      </c>
      <c r="AU30" s="46">
        <v>0</v>
      </c>
      <c r="AV30" s="44">
        <v>643.5232811180128</v>
      </c>
      <c r="AW30" s="45">
        <v>61.159678911052445</v>
      </c>
      <c r="AX30" s="45">
        <v>0</v>
      </c>
      <c r="AY30" s="45">
        <v>0</v>
      </c>
      <c r="AZ30" s="46">
        <v>171.60509806083326</v>
      </c>
      <c r="BA30" s="44">
        <v>0</v>
      </c>
      <c r="BB30" s="45">
        <v>0</v>
      </c>
      <c r="BC30" s="45">
        <v>0</v>
      </c>
      <c r="BD30" s="45">
        <v>0</v>
      </c>
      <c r="BE30" s="46">
        <v>0</v>
      </c>
      <c r="BF30" s="44">
        <v>285.6392289015617</v>
      </c>
      <c r="BG30" s="45">
        <v>13.42691349724082</v>
      </c>
      <c r="BH30" s="45">
        <v>0</v>
      </c>
      <c r="BI30" s="45">
        <v>0</v>
      </c>
      <c r="BJ30" s="46">
        <v>12.369019715186692</v>
      </c>
      <c r="BK30" s="68">
        <f>SUM(C30:BJ30)</f>
        <v>1598.3457845771895</v>
      </c>
      <c r="BL30" s="42"/>
      <c r="BM30" s="145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</row>
    <row r="31" spans="1:150" s="51" customFormat="1" ht="12.75">
      <c r="A31" s="48"/>
      <c r="B31" s="49" t="s">
        <v>84</v>
      </c>
      <c r="C31" s="50">
        <f>C30</f>
        <v>0</v>
      </c>
      <c r="D31" s="50">
        <f aca="true" t="shared" si="3" ref="D31:BJ31">D30</f>
        <v>0.3463036940645</v>
      </c>
      <c r="E31" s="50">
        <f t="shared" si="3"/>
        <v>0</v>
      </c>
      <c r="F31" s="50">
        <f t="shared" si="3"/>
        <v>0</v>
      </c>
      <c r="G31" s="50">
        <f t="shared" si="3"/>
        <v>0</v>
      </c>
      <c r="H31" s="50">
        <f t="shared" si="3"/>
        <v>197.25580714321913</v>
      </c>
      <c r="I31" s="50">
        <f t="shared" si="3"/>
        <v>15.2659254736435</v>
      </c>
      <c r="J31" s="50">
        <f t="shared" si="3"/>
        <v>0</v>
      </c>
      <c r="K31" s="50">
        <f t="shared" si="3"/>
        <v>0</v>
      </c>
      <c r="L31" s="50">
        <f t="shared" si="3"/>
        <v>58.66578776467571</v>
      </c>
      <c r="M31" s="50">
        <f t="shared" si="3"/>
        <v>0</v>
      </c>
      <c r="N31" s="50">
        <f t="shared" si="3"/>
        <v>0</v>
      </c>
      <c r="O31" s="50">
        <f t="shared" si="3"/>
        <v>0</v>
      </c>
      <c r="P31" s="50">
        <f t="shared" si="3"/>
        <v>0</v>
      </c>
      <c r="Q31" s="50">
        <f t="shared" si="3"/>
        <v>0</v>
      </c>
      <c r="R31" s="50">
        <f t="shared" si="3"/>
        <v>128.8575525820257</v>
      </c>
      <c r="S31" s="50">
        <f t="shared" si="3"/>
        <v>1.8059938916759999</v>
      </c>
      <c r="T31" s="50">
        <f t="shared" si="3"/>
        <v>0</v>
      </c>
      <c r="U31" s="50">
        <f t="shared" si="3"/>
        <v>0</v>
      </c>
      <c r="V31" s="50">
        <f t="shared" si="3"/>
        <v>3.4815817398054003</v>
      </c>
      <c r="W31" s="50">
        <f t="shared" si="3"/>
        <v>0</v>
      </c>
      <c r="X31" s="50">
        <f t="shared" si="3"/>
        <v>0</v>
      </c>
      <c r="Y31" s="50">
        <f t="shared" si="3"/>
        <v>0</v>
      </c>
      <c r="Z31" s="50">
        <f t="shared" si="3"/>
        <v>0</v>
      </c>
      <c r="AA31" s="50">
        <f t="shared" si="3"/>
        <v>0</v>
      </c>
      <c r="AB31" s="50">
        <f t="shared" si="3"/>
        <v>1.5812757878704</v>
      </c>
      <c r="AC31" s="50">
        <f t="shared" si="3"/>
        <v>0.5314355893868</v>
      </c>
      <c r="AD31" s="50">
        <f t="shared" si="3"/>
        <v>0</v>
      </c>
      <c r="AE31" s="50">
        <f t="shared" si="3"/>
        <v>0</v>
      </c>
      <c r="AF31" s="50">
        <f t="shared" si="3"/>
        <v>2.0085125048061996</v>
      </c>
      <c r="AG31" s="50">
        <f t="shared" si="3"/>
        <v>0</v>
      </c>
      <c r="AH31" s="50">
        <f t="shared" si="3"/>
        <v>0</v>
      </c>
      <c r="AI31" s="50">
        <f t="shared" si="3"/>
        <v>0</v>
      </c>
      <c r="AJ31" s="50">
        <f t="shared" si="3"/>
        <v>0</v>
      </c>
      <c r="AK31" s="50">
        <f t="shared" si="3"/>
        <v>0</v>
      </c>
      <c r="AL31" s="50">
        <f t="shared" si="3"/>
        <v>0.4332407506128</v>
      </c>
      <c r="AM31" s="50">
        <f t="shared" si="3"/>
        <v>0.21386308325800002</v>
      </c>
      <c r="AN31" s="50">
        <f t="shared" si="3"/>
        <v>0</v>
      </c>
      <c r="AO31" s="50">
        <f t="shared" si="3"/>
        <v>0</v>
      </c>
      <c r="AP31" s="50">
        <f t="shared" si="3"/>
        <v>0.1714855852903</v>
      </c>
      <c r="AQ31" s="50">
        <f t="shared" si="3"/>
        <v>0</v>
      </c>
      <c r="AR31" s="50">
        <f t="shared" si="3"/>
        <v>0.0037987829677</v>
      </c>
      <c r="AS31" s="50">
        <f t="shared" si="3"/>
        <v>0</v>
      </c>
      <c r="AT31" s="50">
        <f t="shared" si="3"/>
        <v>0</v>
      </c>
      <c r="AU31" s="50">
        <f t="shared" si="3"/>
        <v>0</v>
      </c>
      <c r="AV31" s="50">
        <f t="shared" si="3"/>
        <v>643.5232811180128</v>
      </c>
      <c r="AW31" s="50">
        <f t="shared" si="3"/>
        <v>61.159678911052445</v>
      </c>
      <c r="AX31" s="50">
        <f t="shared" si="3"/>
        <v>0</v>
      </c>
      <c r="AY31" s="50">
        <f t="shared" si="3"/>
        <v>0</v>
      </c>
      <c r="AZ31" s="50">
        <f t="shared" si="3"/>
        <v>171.60509806083326</v>
      </c>
      <c r="BA31" s="50">
        <f t="shared" si="3"/>
        <v>0</v>
      </c>
      <c r="BB31" s="50">
        <f t="shared" si="3"/>
        <v>0</v>
      </c>
      <c r="BC31" s="50">
        <f t="shared" si="3"/>
        <v>0</v>
      </c>
      <c r="BD31" s="50">
        <f t="shared" si="3"/>
        <v>0</v>
      </c>
      <c r="BE31" s="50">
        <f t="shared" si="3"/>
        <v>0</v>
      </c>
      <c r="BF31" s="50">
        <f t="shared" si="3"/>
        <v>285.6392289015617</v>
      </c>
      <c r="BG31" s="50">
        <f t="shared" si="3"/>
        <v>13.42691349724082</v>
      </c>
      <c r="BH31" s="50">
        <f t="shared" si="3"/>
        <v>0</v>
      </c>
      <c r="BI31" s="50">
        <f t="shared" si="3"/>
        <v>0</v>
      </c>
      <c r="BJ31" s="50">
        <f t="shared" si="3"/>
        <v>12.369019715186692</v>
      </c>
      <c r="BK31" s="71">
        <f>BK30</f>
        <v>1598.3457845771895</v>
      </c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</row>
    <row r="32" spans="1:150" ht="12.75">
      <c r="A32" s="8" t="s">
        <v>76</v>
      </c>
      <c r="B32" s="15" t="s">
        <v>15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3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</row>
    <row r="33" spans="1:150" s="26" customFormat="1" ht="12.75">
      <c r="A33" s="24"/>
      <c r="B33" s="25" t="s">
        <v>119</v>
      </c>
      <c r="C33" s="77">
        <v>0</v>
      </c>
      <c r="D33" s="77">
        <v>0.2347191406773</v>
      </c>
      <c r="E33" s="77">
        <v>0</v>
      </c>
      <c r="F33" s="77">
        <v>0</v>
      </c>
      <c r="G33" s="77">
        <v>0</v>
      </c>
      <c r="H33" s="77">
        <v>16.494812064673702</v>
      </c>
      <c r="I33" s="77">
        <v>1.9694217704831</v>
      </c>
      <c r="J33" s="77">
        <v>0</v>
      </c>
      <c r="K33" s="77">
        <v>0</v>
      </c>
      <c r="L33" s="77">
        <v>12.397040605031096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11.827038173932701</v>
      </c>
      <c r="S33" s="77">
        <v>0.031935039128800004</v>
      </c>
      <c r="T33" s="77">
        <v>0</v>
      </c>
      <c r="U33" s="77">
        <v>0</v>
      </c>
      <c r="V33" s="77">
        <v>3.334904709603417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0.07106873751590001</v>
      </c>
      <c r="AC33" s="77">
        <v>0</v>
      </c>
      <c r="AD33" s="77">
        <v>0</v>
      </c>
      <c r="AE33" s="77">
        <v>0</v>
      </c>
      <c r="AF33" s="77">
        <v>0.0193680528386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0.0042686679354</v>
      </c>
      <c r="AS33" s="77">
        <v>0</v>
      </c>
      <c r="AT33" s="77">
        <v>0</v>
      </c>
      <c r="AU33" s="77">
        <v>0</v>
      </c>
      <c r="AV33" s="77">
        <v>6.246595717690393</v>
      </c>
      <c r="AW33" s="77">
        <v>6.041388938353401</v>
      </c>
      <c r="AX33" s="77">
        <v>0</v>
      </c>
      <c r="AY33" s="77">
        <v>0</v>
      </c>
      <c r="AZ33" s="77">
        <v>5.240619643061601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4.2815091246584025</v>
      </c>
      <c r="BG33" s="77">
        <v>0.40681910915999997</v>
      </c>
      <c r="BH33" s="77">
        <v>0</v>
      </c>
      <c r="BI33" s="77">
        <v>0</v>
      </c>
      <c r="BJ33" s="77">
        <v>2.5661904062239</v>
      </c>
      <c r="BK33" s="68">
        <f aca="true" t="shared" si="4" ref="BK33:BK44">SUM(C33:BJ33)</f>
        <v>71.16769990096769</v>
      </c>
      <c r="BL33" s="42"/>
      <c r="BM33" s="145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</row>
    <row r="34" spans="1:150" s="26" customFormat="1" ht="12.75">
      <c r="A34" s="24"/>
      <c r="B34" s="25" t="s">
        <v>103</v>
      </c>
      <c r="C34" s="55">
        <v>0</v>
      </c>
      <c r="D34" s="55">
        <v>431.6338168435805</v>
      </c>
      <c r="E34" s="55">
        <v>0</v>
      </c>
      <c r="F34" s="55">
        <v>0</v>
      </c>
      <c r="G34" s="77">
        <v>0</v>
      </c>
      <c r="H34" s="55">
        <v>1038.546404344216</v>
      </c>
      <c r="I34" s="55">
        <v>1181.3025285487383</v>
      </c>
      <c r="J34" s="55">
        <v>0</v>
      </c>
      <c r="K34" s="55">
        <v>0</v>
      </c>
      <c r="L34" s="55">
        <v>1625.1550098196087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228.35624177983038</v>
      </c>
      <c r="S34" s="55">
        <v>23.3541721705461</v>
      </c>
      <c r="T34" s="55">
        <v>0</v>
      </c>
      <c r="U34" s="55">
        <v>0</v>
      </c>
      <c r="V34" s="55">
        <v>104.7005264277077</v>
      </c>
      <c r="W34" s="55">
        <v>0</v>
      </c>
      <c r="X34" s="55">
        <v>0.0198023518064</v>
      </c>
      <c r="Y34" s="55">
        <v>0</v>
      </c>
      <c r="Z34" s="55">
        <v>0</v>
      </c>
      <c r="AA34" s="55">
        <v>0</v>
      </c>
      <c r="AB34" s="55">
        <v>24.044051910707903</v>
      </c>
      <c r="AC34" s="55">
        <v>82.30964619632138</v>
      </c>
      <c r="AD34" s="55">
        <v>0</v>
      </c>
      <c r="AE34" s="55">
        <v>0</v>
      </c>
      <c r="AF34" s="55">
        <v>230.00132691006286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0.2526696167092</v>
      </c>
      <c r="AM34" s="55">
        <v>0.0100419279032</v>
      </c>
      <c r="AN34" s="55">
        <v>0</v>
      </c>
      <c r="AO34" s="55">
        <v>0</v>
      </c>
      <c r="AP34" s="55">
        <v>4.6891775420315005</v>
      </c>
      <c r="AQ34" s="55">
        <v>0</v>
      </c>
      <c r="AR34" s="55">
        <v>0.2958945068705</v>
      </c>
      <c r="AS34" s="55">
        <v>0</v>
      </c>
      <c r="AT34" s="55">
        <v>0</v>
      </c>
      <c r="AU34" s="55">
        <v>0</v>
      </c>
      <c r="AV34" s="55">
        <v>2563.041111992979</v>
      </c>
      <c r="AW34" s="55">
        <v>442.4077831119551</v>
      </c>
      <c r="AX34" s="55">
        <v>0</v>
      </c>
      <c r="AY34" s="55">
        <v>0</v>
      </c>
      <c r="AZ34" s="55">
        <v>2193.2221291795327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797.9143235922327</v>
      </c>
      <c r="BG34" s="55">
        <v>71.10145593285203</v>
      </c>
      <c r="BH34" s="55">
        <v>0</v>
      </c>
      <c r="BI34" s="55">
        <v>0</v>
      </c>
      <c r="BJ34" s="55">
        <v>167.7911579979912</v>
      </c>
      <c r="BK34" s="68">
        <f t="shared" si="4"/>
        <v>11210.149272704184</v>
      </c>
      <c r="BL34" s="42"/>
      <c r="BM34" s="145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</row>
    <row r="35" spans="1:150" s="26" customFormat="1" ht="12.75">
      <c r="A35" s="24"/>
      <c r="B35" s="25" t="s">
        <v>104</v>
      </c>
      <c r="C35" s="95">
        <v>0</v>
      </c>
      <c r="D35" s="95">
        <v>0.709149516129</v>
      </c>
      <c r="E35" s="95">
        <v>0</v>
      </c>
      <c r="F35" s="95">
        <v>0</v>
      </c>
      <c r="G35" s="95">
        <v>0</v>
      </c>
      <c r="H35" s="95">
        <v>18.490313878382096</v>
      </c>
      <c r="I35" s="95">
        <v>18.952240148289306</v>
      </c>
      <c r="J35" s="95">
        <v>0</v>
      </c>
      <c r="K35" s="95">
        <v>0</v>
      </c>
      <c r="L35" s="95">
        <v>56.77642166770791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5.361202878738199</v>
      </c>
      <c r="S35" s="95">
        <v>0.10740915022549999</v>
      </c>
      <c r="T35" s="95">
        <v>0</v>
      </c>
      <c r="U35" s="95">
        <v>0</v>
      </c>
      <c r="V35" s="95">
        <v>3.6216132719344993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0.0358217307741</v>
      </c>
      <c r="AC35" s="95">
        <v>0.7112292028708</v>
      </c>
      <c r="AD35" s="95">
        <v>0</v>
      </c>
      <c r="AE35" s="95">
        <v>0</v>
      </c>
      <c r="AF35" s="95">
        <v>5.9129469140641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0.0677208064516</v>
      </c>
      <c r="AM35" s="95">
        <v>0</v>
      </c>
      <c r="AN35" s="95">
        <v>0</v>
      </c>
      <c r="AO35" s="95">
        <v>0</v>
      </c>
      <c r="AP35" s="95">
        <v>0</v>
      </c>
      <c r="AQ35" s="95">
        <v>0</v>
      </c>
      <c r="AR35" s="95">
        <v>0.21189022106420002</v>
      </c>
      <c r="AS35" s="95">
        <v>0</v>
      </c>
      <c r="AT35" s="95">
        <v>0</v>
      </c>
      <c r="AU35" s="95">
        <v>0</v>
      </c>
      <c r="AV35" s="95">
        <v>216.39216622918266</v>
      </c>
      <c r="AW35" s="95">
        <v>76.83211543295117</v>
      </c>
      <c r="AX35" s="95">
        <v>0</v>
      </c>
      <c r="AY35" s="95">
        <v>0</v>
      </c>
      <c r="AZ35" s="95">
        <v>574.0692898843976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83.02297502811206</v>
      </c>
      <c r="BG35" s="95">
        <v>8.718535198738097</v>
      </c>
      <c r="BH35" s="95">
        <v>0</v>
      </c>
      <c r="BI35" s="95">
        <v>0</v>
      </c>
      <c r="BJ35" s="95">
        <v>81.0089925839213</v>
      </c>
      <c r="BK35" s="96">
        <f t="shared" si="4"/>
        <v>1151.0020337439344</v>
      </c>
      <c r="BL35" s="42"/>
      <c r="BM35" s="145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</row>
    <row r="36" spans="1:150" s="26" customFormat="1" ht="12.75">
      <c r="A36" s="24"/>
      <c r="B36" s="25" t="s">
        <v>105</v>
      </c>
      <c r="C36" s="55">
        <v>0</v>
      </c>
      <c r="D36" s="55">
        <v>294.4722590455161</v>
      </c>
      <c r="E36" s="55">
        <v>0</v>
      </c>
      <c r="F36" s="55">
        <v>0</v>
      </c>
      <c r="G36" s="77">
        <v>0</v>
      </c>
      <c r="H36" s="55">
        <v>190.21226138063975</v>
      </c>
      <c r="I36" s="55">
        <v>49.409621185353394</v>
      </c>
      <c r="J36" s="55">
        <v>0</v>
      </c>
      <c r="K36" s="55">
        <v>0</v>
      </c>
      <c r="L36" s="55">
        <v>251.1445984991268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15.901557784672605</v>
      </c>
      <c r="S36" s="55">
        <v>0.5850640714188</v>
      </c>
      <c r="T36" s="55">
        <v>0</v>
      </c>
      <c r="U36" s="55">
        <v>0</v>
      </c>
      <c r="V36" s="55">
        <v>4.300543640031301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1.5442742844188</v>
      </c>
      <c r="AC36" s="55">
        <v>3.6137956575801997</v>
      </c>
      <c r="AD36" s="55">
        <v>0</v>
      </c>
      <c r="AE36" s="55">
        <v>0</v>
      </c>
      <c r="AF36" s="55">
        <v>8.912165190709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0.008447891967600001</v>
      </c>
      <c r="AM36" s="55">
        <v>0</v>
      </c>
      <c r="AN36" s="55">
        <v>0</v>
      </c>
      <c r="AO36" s="55">
        <v>0</v>
      </c>
      <c r="AP36" s="55">
        <v>0.21883164858049997</v>
      </c>
      <c r="AQ36" s="55">
        <v>0</v>
      </c>
      <c r="AR36" s="55">
        <v>0.14674314980619999</v>
      </c>
      <c r="AS36" s="55">
        <v>0</v>
      </c>
      <c r="AT36" s="55">
        <v>0</v>
      </c>
      <c r="AU36" s="55">
        <v>0</v>
      </c>
      <c r="AV36" s="55">
        <v>316.580733726543</v>
      </c>
      <c r="AW36" s="55">
        <v>75.61492864233514</v>
      </c>
      <c r="AX36" s="55">
        <v>0</v>
      </c>
      <c r="AY36" s="55">
        <v>0</v>
      </c>
      <c r="AZ36" s="55">
        <v>268.4099525050259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105.16075328206176</v>
      </c>
      <c r="BG36" s="55">
        <v>5.4149838676726</v>
      </c>
      <c r="BH36" s="55">
        <v>0</v>
      </c>
      <c r="BI36" s="55">
        <v>0</v>
      </c>
      <c r="BJ36" s="55">
        <v>25.133497824149902</v>
      </c>
      <c r="BK36" s="68">
        <f t="shared" si="4"/>
        <v>1616.7850132776093</v>
      </c>
      <c r="BL36" s="42"/>
      <c r="BM36" s="145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</row>
    <row r="37" spans="1:150" s="26" customFormat="1" ht="12.75">
      <c r="A37" s="24"/>
      <c r="B37" s="25" t="s">
        <v>112</v>
      </c>
      <c r="C37" s="55">
        <v>0</v>
      </c>
      <c r="D37" s="55">
        <v>0.6099253225806</v>
      </c>
      <c r="E37" s="55">
        <v>0</v>
      </c>
      <c r="F37" s="55">
        <v>0</v>
      </c>
      <c r="G37" s="77">
        <v>0</v>
      </c>
      <c r="H37" s="55">
        <v>5.9509422464167985</v>
      </c>
      <c r="I37" s="55">
        <v>2.334553718806</v>
      </c>
      <c r="J37" s="55">
        <v>0</v>
      </c>
      <c r="K37" s="55">
        <v>0</v>
      </c>
      <c r="L37" s="55">
        <v>10.873984229772903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2.9271841056524015</v>
      </c>
      <c r="S37" s="55">
        <v>0.0006099253225</v>
      </c>
      <c r="T37" s="55">
        <v>0</v>
      </c>
      <c r="U37" s="55">
        <v>0</v>
      </c>
      <c r="V37" s="55">
        <v>0.6656708928383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0.09522610390309999</v>
      </c>
      <c r="AC37" s="55">
        <v>0.7353156889354</v>
      </c>
      <c r="AD37" s="55">
        <v>0</v>
      </c>
      <c r="AE37" s="55">
        <v>0</v>
      </c>
      <c r="AF37" s="55">
        <v>2.3889046535806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0.0628053003225</v>
      </c>
      <c r="AS37" s="55">
        <v>0</v>
      </c>
      <c r="AT37" s="55">
        <v>0</v>
      </c>
      <c r="AU37" s="55">
        <v>0</v>
      </c>
      <c r="AV37" s="55">
        <v>62.96484164118541</v>
      </c>
      <c r="AW37" s="55">
        <v>12.112724336834297</v>
      </c>
      <c r="AX37" s="55">
        <v>24.3444859149999</v>
      </c>
      <c r="AY37" s="55">
        <v>0</v>
      </c>
      <c r="AZ37" s="55">
        <v>123.35134306711284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47.89597651432598</v>
      </c>
      <c r="BG37" s="55">
        <v>5.105867066352299</v>
      </c>
      <c r="BH37" s="55">
        <v>0</v>
      </c>
      <c r="BI37" s="55">
        <v>0</v>
      </c>
      <c r="BJ37" s="55">
        <v>49.578485329832496</v>
      </c>
      <c r="BK37" s="68">
        <f t="shared" si="4"/>
        <v>351.99884605877435</v>
      </c>
      <c r="BL37" s="42"/>
      <c r="BM37" s="145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</row>
    <row r="38" spans="1:150" s="26" customFormat="1" ht="12.75">
      <c r="A38" s="24"/>
      <c r="B38" s="25" t="s">
        <v>122</v>
      </c>
      <c r="C38" s="95">
        <v>0</v>
      </c>
      <c r="D38" s="95">
        <v>51.1315920967741</v>
      </c>
      <c r="E38" s="95">
        <v>0</v>
      </c>
      <c r="F38" s="95">
        <v>0</v>
      </c>
      <c r="G38" s="95">
        <v>0</v>
      </c>
      <c r="H38" s="95">
        <v>18.143079774866003</v>
      </c>
      <c r="I38" s="95">
        <v>28.140529147418</v>
      </c>
      <c r="J38" s="95">
        <v>0</v>
      </c>
      <c r="K38" s="95">
        <v>0</v>
      </c>
      <c r="L38" s="95">
        <v>45.1924398627083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4.544896548382801</v>
      </c>
      <c r="S38" s="95">
        <v>0.3840352849996</v>
      </c>
      <c r="T38" s="95">
        <v>0</v>
      </c>
      <c r="U38" s="95">
        <v>0</v>
      </c>
      <c r="V38" s="95">
        <v>0.8210589562252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0.3202741950642</v>
      </c>
      <c r="AC38" s="95">
        <v>2.1342500814191</v>
      </c>
      <c r="AD38" s="95">
        <v>0</v>
      </c>
      <c r="AE38" s="95">
        <v>0</v>
      </c>
      <c r="AF38" s="95">
        <v>9.082614542095998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1.0893071215806</v>
      </c>
      <c r="AQ38" s="95">
        <v>0</v>
      </c>
      <c r="AR38" s="95">
        <v>0.0129324466452</v>
      </c>
      <c r="AS38" s="95">
        <v>0</v>
      </c>
      <c r="AT38" s="95">
        <v>0</v>
      </c>
      <c r="AU38" s="95">
        <v>0</v>
      </c>
      <c r="AV38" s="95">
        <v>91.7857484164185</v>
      </c>
      <c r="AW38" s="95">
        <v>16.968797195635197</v>
      </c>
      <c r="AX38" s="95">
        <v>0</v>
      </c>
      <c r="AY38" s="95">
        <v>0</v>
      </c>
      <c r="AZ38" s="95">
        <v>154.88811087255098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40.60107212029194</v>
      </c>
      <c r="BG38" s="95">
        <v>7.1645540186417</v>
      </c>
      <c r="BH38" s="95">
        <v>0</v>
      </c>
      <c r="BI38" s="95">
        <v>0</v>
      </c>
      <c r="BJ38" s="95">
        <v>16.354624601604606</v>
      </c>
      <c r="BK38" s="96">
        <f t="shared" si="4"/>
        <v>488.75991728332195</v>
      </c>
      <c r="BL38" s="42"/>
      <c r="BM38" s="145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</row>
    <row r="39" spans="1:150" s="26" customFormat="1" ht="12.75">
      <c r="A39" s="24"/>
      <c r="B39" s="25" t="s">
        <v>106</v>
      </c>
      <c r="C39" s="55">
        <v>0</v>
      </c>
      <c r="D39" s="55">
        <v>170.8564409984516</v>
      </c>
      <c r="E39" s="55">
        <v>0</v>
      </c>
      <c r="F39" s="55">
        <v>0</v>
      </c>
      <c r="G39" s="77">
        <v>0</v>
      </c>
      <c r="H39" s="55">
        <v>100.29520043247638</v>
      </c>
      <c r="I39" s="55">
        <v>98.5111678354819</v>
      </c>
      <c r="J39" s="55">
        <v>0</v>
      </c>
      <c r="K39" s="55">
        <v>0</v>
      </c>
      <c r="L39" s="55">
        <v>166.11906001112695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32.2674279507684</v>
      </c>
      <c r="S39" s="55">
        <v>1.2521831683865</v>
      </c>
      <c r="T39" s="55">
        <v>0</v>
      </c>
      <c r="U39" s="55">
        <v>0</v>
      </c>
      <c r="V39" s="55">
        <v>6.4567577045797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2.6464078405794997</v>
      </c>
      <c r="AC39" s="55">
        <v>10.750439461031698</v>
      </c>
      <c r="AD39" s="55">
        <v>0</v>
      </c>
      <c r="AE39" s="55">
        <v>0</v>
      </c>
      <c r="AF39" s="55">
        <v>19.430110413902497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0.0568451502903</v>
      </c>
      <c r="AM39" s="55">
        <v>0</v>
      </c>
      <c r="AN39" s="55">
        <v>0</v>
      </c>
      <c r="AO39" s="55">
        <v>0</v>
      </c>
      <c r="AP39" s="55">
        <v>1.2679023520322001</v>
      </c>
      <c r="AQ39" s="55">
        <v>0</v>
      </c>
      <c r="AR39" s="55">
        <v>0.2056233319676</v>
      </c>
      <c r="AS39" s="55">
        <v>0</v>
      </c>
      <c r="AT39" s="55">
        <v>0</v>
      </c>
      <c r="AU39" s="55">
        <v>0</v>
      </c>
      <c r="AV39" s="55">
        <v>308.7702584142223</v>
      </c>
      <c r="AW39" s="55">
        <v>60.20798132740332</v>
      </c>
      <c r="AX39" s="55">
        <v>0</v>
      </c>
      <c r="AY39" s="55">
        <v>0</v>
      </c>
      <c r="AZ39" s="55">
        <v>230.7771171947582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92.76825634725846</v>
      </c>
      <c r="BG39" s="55">
        <v>4.4671695964787</v>
      </c>
      <c r="BH39" s="55">
        <v>0</v>
      </c>
      <c r="BI39" s="55">
        <v>0</v>
      </c>
      <c r="BJ39" s="55">
        <v>22.874076380064867</v>
      </c>
      <c r="BK39" s="68">
        <f t="shared" si="4"/>
        <v>1329.9804259112611</v>
      </c>
      <c r="BL39" s="42"/>
      <c r="BM39" s="145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</row>
    <row r="40" spans="1:150" s="26" customFormat="1" ht="12.75">
      <c r="A40" s="24"/>
      <c r="B40" s="25" t="s">
        <v>120</v>
      </c>
      <c r="C40" s="77">
        <v>0</v>
      </c>
      <c r="D40" s="77">
        <v>0.6398480491935</v>
      </c>
      <c r="E40" s="77">
        <v>0</v>
      </c>
      <c r="F40" s="77">
        <v>0</v>
      </c>
      <c r="G40" s="77">
        <v>0</v>
      </c>
      <c r="H40" s="77">
        <v>9.374483910610099</v>
      </c>
      <c r="I40" s="77">
        <v>16.468118280741102</v>
      </c>
      <c r="J40" s="77">
        <v>1.0315345956451</v>
      </c>
      <c r="K40" s="77">
        <v>0</v>
      </c>
      <c r="L40" s="77">
        <v>14.4808715989988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2.9509407788145983</v>
      </c>
      <c r="S40" s="77">
        <v>0.0299975072901</v>
      </c>
      <c r="T40" s="77">
        <v>0</v>
      </c>
      <c r="U40" s="77">
        <v>0</v>
      </c>
      <c r="V40" s="77">
        <v>1.1081608836445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0.0320571941611</v>
      </c>
      <c r="AC40" s="77">
        <v>0</v>
      </c>
      <c r="AD40" s="77">
        <v>0</v>
      </c>
      <c r="AE40" s="77">
        <v>0</v>
      </c>
      <c r="AF40" s="77">
        <v>0.26586987109669996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0.0034418235804999997</v>
      </c>
      <c r="AS40" s="77">
        <v>0</v>
      </c>
      <c r="AT40" s="77">
        <v>0</v>
      </c>
      <c r="AU40" s="77">
        <v>0</v>
      </c>
      <c r="AV40" s="77">
        <v>5.824919918533403</v>
      </c>
      <c r="AW40" s="77">
        <v>3.8956392969017006</v>
      </c>
      <c r="AX40" s="77">
        <v>0</v>
      </c>
      <c r="AY40" s="77">
        <v>0</v>
      </c>
      <c r="AZ40" s="77">
        <v>8.1261300014478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1.6322991818277002</v>
      </c>
      <c r="BG40" s="77">
        <v>0.47979005374070005</v>
      </c>
      <c r="BH40" s="77">
        <v>0</v>
      </c>
      <c r="BI40" s="77">
        <v>0</v>
      </c>
      <c r="BJ40" s="77">
        <v>1.2599955051275</v>
      </c>
      <c r="BK40" s="68">
        <f t="shared" si="4"/>
        <v>67.6040984513549</v>
      </c>
      <c r="BL40" s="42"/>
      <c r="BM40" s="145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</row>
    <row r="41" spans="1:150" s="26" customFormat="1" ht="12.75">
      <c r="A41" s="24"/>
      <c r="B41" s="25" t="s">
        <v>118</v>
      </c>
      <c r="C41" s="77">
        <v>0</v>
      </c>
      <c r="D41" s="77">
        <v>0.6178960352903</v>
      </c>
      <c r="E41" s="77">
        <v>0</v>
      </c>
      <c r="F41" s="77">
        <v>0</v>
      </c>
      <c r="G41" s="77">
        <v>0</v>
      </c>
      <c r="H41" s="77">
        <v>19.745575929222095</v>
      </c>
      <c r="I41" s="77">
        <v>0.34915620845129997</v>
      </c>
      <c r="J41" s="77">
        <v>0</v>
      </c>
      <c r="K41" s="77">
        <v>0</v>
      </c>
      <c r="L41" s="77">
        <v>8.9562594406766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6.868179840520375</v>
      </c>
      <c r="S41" s="77">
        <v>0.010982297870599999</v>
      </c>
      <c r="T41" s="77">
        <v>0</v>
      </c>
      <c r="U41" s="77">
        <v>0</v>
      </c>
      <c r="V41" s="77">
        <v>0.41667067719309997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0.0081029588709</v>
      </c>
      <c r="AC41" s="77">
        <v>0</v>
      </c>
      <c r="AD41" s="77">
        <v>0</v>
      </c>
      <c r="AE41" s="77">
        <v>0</v>
      </c>
      <c r="AF41" s="77">
        <v>0.39071925209659997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0.017556411161200002</v>
      </c>
      <c r="AS41" s="77">
        <v>0</v>
      </c>
      <c r="AT41" s="77">
        <v>0</v>
      </c>
      <c r="AU41" s="77">
        <v>0</v>
      </c>
      <c r="AV41" s="77">
        <v>5.119397982115204</v>
      </c>
      <c r="AW41" s="77">
        <v>0.4680713615472</v>
      </c>
      <c r="AX41" s="77">
        <v>0</v>
      </c>
      <c r="AY41" s="77">
        <v>0</v>
      </c>
      <c r="AZ41" s="77">
        <v>18.037422495125707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2.731894025150705</v>
      </c>
      <c r="BG41" s="77">
        <v>0.08170650090249999</v>
      </c>
      <c r="BH41" s="77">
        <v>0</v>
      </c>
      <c r="BI41" s="77">
        <v>0</v>
      </c>
      <c r="BJ41" s="77">
        <v>1.0848656180961</v>
      </c>
      <c r="BK41" s="68">
        <f t="shared" si="4"/>
        <v>64.9044570342905</v>
      </c>
      <c r="BL41" s="42"/>
      <c r="BM41" s="145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</row>
    <row r="42" spans="1:150" s="26" customFormat="1" ht="12.75">
      <c r="A42" s="24"/>
      <c r="B42" s="25" t="s">
        <v>121</v>
      </c>
      <c r="C42" s="77">
        <v>0</v>
      </c>
      <c r="D42" s="77">
        <v>0.246747212258</v>
      </c>
      <c r="E42" s="77">
        <v>0</v>
      </c>
      <c r="F42" s="77">
        <v>0</v>
      </c>
      <c r="G42" s="77">
        <v>0</v>
      </c>
      <c r="H42" s="77">
        <v>12.360932975384403</v>
      </c>
      <c r="I42" s="77">
        <v>12.4969155489991</v>
      </c>
      <c r="J42" s="77">
        <v>0.0052031233225</v>
      </c>
      <c r="K42" s="77">
        <v>0</v>
      </c>
      <c r="L42" s="77">
        <v>19.1293438238052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3.9289746480297008</v>
      </c>
      <c r="S42" s="77">
        <v>0.017237850838499998</v>
      </c>
      <c r="T42" s="77">
        <v>0</v>
      </c>
      <c r="U42" s="77">
        <v>0</v>
      </c>
      <c r="V42" s="77">
        <v>1.2812271940640003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0.0294611147741</v>
      </c>
      <c r="AC42" s="77">
        <v>0</v>
      </c>
      <c r="AD42" s="77">
        <v>0</v>
      </c>
      <c r="AE42" s="77">
        <v>0</v>
      </c>
      <c r="AF42" s="77">
        <v>0.0012220123548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6.388387E-07</v>
      </c>
      <c r="AS42" s="77">
        <v>0</v>
      </c>
      <c r="AT42" s="77">
        <v>0</v>
      </c>
      <c r="AU42" s="77">
        <v>0</v>
      </c>
      <c r="AV42" s="77">
        <v>4.174638322728101</v>
      </c>
      <c r="AW42" s="77">
        <v>1.1402788369987</v>
      </c>
      <c r="AX42" s="77">
        <v>0</v>
      </c>
      <c r="AY42" s="77">
        <v>0</v>
      </c>
      <c r="AZ42" s="77">
        <v>6.794727599125897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1.5597130105060004</v>
      </c>
      <c r="BG42" s="77">
        <v>0.6397722099418104</v>
      </c>
      <c r="BH42" s="77">
        <v>0</v>
      </c>
      <c r="BI42" s="77">
        <v>0</v>
      </c>
      <c r="BJ42" s="77">
        <v>1.6115938297723003</v>
      </c>
      <c r="BK42" s="68">
        <f t="shared" si="4"/>
        <v>65.41798995174182</v>
      </c>
      <c r="BL42" s="42"/>
      <c r="BM42" s="145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</row>
    <row r="43" spans="1:150" s="26" customFormat="1" ht="12.75">
      <c r="A43" s="24"/>
      <c r="B43" s="25" t="s">
        <v>123</v>
      </c>
      <c r="C43" s="95">
        <v>0</v>
      </c>
      <c r="D43" s="95">
        <v>8.9468163255806</v>
      </c>
      <c r="E43" s="95">
        <v>0</v>
      </c>
      <c r="F43" s="95">
        <v>0</v>
      </c>
      <c r="G43" s="95">
        <v>0</v>
      </c>
      <c r="H43" s="95">
        <v>5.2853851049649</v>
      </c>
      <c r="I43" s="95">
        <v>0.6650933505803</v>
      </c>
      <c r="J43" s="95">
        <v>0</v>
      </c>
      <c r="K43" s="95">
        <v>0</v>
      </c>
      <c r="L43" s="95">
        <v>5.3046101616120005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3.6288731310786386</v>
      </c>
      <c r="S43" s="95">
        <v>0.3953844617417</v>
      </c>
      <c r="T43" s="95">
        <v>0</v>
      </c>
      <c r="U43" s="95">
        <v>0</v>
      </c>
      <c r="V43" s="95">
        <v>0.6843421631929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0.0754215873869</v>
      </c>
      <c r="AC43" s="95">
        <v>0.048575704935400005</v>
      </c>
      <c r="AD43" s="95">
        <v>0</v>
      </c>
      <c r="AE43" s="95">
        <v>0</v>
      </c>
      <c r="AF43" s="95">
        <v>0.1720538015805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0.0053238243547</v>
      </c>
      <c r="AM43" s="95">
        <v>0</v>
      </c>
      <c r="AN43" s="95">
        <v>0</v>
      </c>
      <c r="AO43" s="95">
        <v>0</v>
      </c>
      <c r="AP43" s="95">
        <v>0.024199201612899998</v>
      </c>
      <c r="AQ43" s="95">
        <v>0</v>
      </c>
      <c r="AR43" s="95">
        <v>1.209354E-07</v>
      </c>
      <c r="AS43" s="95">
        <v>0</v>
      </c>
      <c r="AT43" s="95">
        <v>0</v>
      </c>
      <c r="AU43" s="95">
        <v>0</v>
      </c>
      <c r="AV43" s="95">
        <v>7.8891279297239985</v>
      </c>
      <c r="AW43" s="95">
        <v>2.1391940451597</v>
      </c>
      <c r="AX43" s="95">
        <v>0</v>
      </c>
      <c r="AY43" s="95">
        <v>0</v>
      </c>
      <c r="AZ43" s="95">
        <v>7.113235281093799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3.9080638718219984</v>
      </c>
      <c r="BG43" s="95">
        <v>0.6869289247087</v>
      </c>
      <c r="BH43" s="95">
        <v>0</v>
      </c>
      <c r="BI43" s="95">
        <v>0</v>
      </c>
      <c r="BJ43" s="95">
        <v>0.5656143087414001</v>
      </c>
      <c r="BK43" s="96">
        <f t="shared" si="4"/>
        <v>47.538243300806435</v>
      </c>
      <c r="BL43" s="42"/>
      <c r="BM43" s="145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</row>
    <row r="44" spans="1:150" s="26" customFormat="1" ht="12.75">
      <c r="A44" s="24"/>
      <c r="B44" s="25" t="s">
        <v>124</v>
      </c>
      <c r="C44" s="95">
        <v>0</v>
      </c>
      <c r="D44" s="95">
        <v>7.7423634956451</v>
      </c>
      <c r="E44" s="95">
        <v>0</v>
      </c>
      <c r="F44" s="95">
        <v>0</v>
      </c>
      <c r="G44" s="95">
        <v>0</v>
      </c>
      <c r="H44" s="95">
        <v>5.0568908748032</v>
      </c>
      <c r="I44" s="95">
        <v>0.4198688794512</v>
      </c>
      <c r="J44" s="95">
        <v>0</v>
      </c>
      <c r="K44" s="95">
        <v>0</v>
      </c>
      <c r="L44" s="95">
        <v>12.631896171353704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1.8011166621587003</v>
      </c>
      <c r="S44" s="95">
        <v>0.6461398468386</v>
      </c>
      <c r="T44" s="95">
        <v>0</v>
      </c>
      <c r="U44" s="95">
        <v>0</v>
      </c>
      <c r="V44" s="95">
        <v>1.0628415288381998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0.028785498516</v>
      </c>
      <c r="AC44" s="95">
        <v>0</v>
      </c>
      <c r="AD44" s="95">
        <v>0</v>
      </c>
      <c r="AE44" s="95">
        <v>0</v>
      </c>
      <c r="AF44" s="95">
        <v>0.486357203516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5">
        <v>0</v>
      </c>
      <c r="AQ44" s="95">
        <v>0</v>
      </c>
      <c r="AR44" s="95">
        <v>3.998709E-07</v>
      </c>
      <c r="AS44" s="95">
        <v>0</v>
      </c>
      <c r="AT44" s="95">
        <v>0</v>
      </c>
      <c r="AU44" s="95">
        <v>0</v>
      </c>
      <c r="AV44" s="95">
        <v>4.956440123472403</v>
      </c>
      <c r="AW44" s="95">
        <v>0.7086293393862001</v>
      </c>
      <c r="AX44" s="95">
        <v>0</v>
      </c>
      <c r="AY44" s="95">
        <v>0</v>
      </c>
      <c r="AZ44" s="95">
        <v>5.526870117932898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1.7757609548637057</v>
      </c>
      <c r="BG44" s="95">
        <v>0.1625145416769</v>
      </c>
      <c r="BH44" s="95">
        <v>0</v>
      </c>
      <c r="BI44" s="95">
        <v>0</v>
      </c>
      <c r="BJ44" s="95">
        <v>0.9307443382893</v>
      </c>
      <c r="BK44" s="96">
        <f t="shared" si="4"/>
        <v>43.937219976613015</v>
      </c>
      <c r="BL44" s="42"/>
      <c r="BM44" s="145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</row>
    <row r="45" spans="1:150" s="26" customFormat="1" ht="12.75">
      <c r="A45" s="24"/>
      <c r="B45" s="25" t="s">
        <v>125</v>
      </c>
      <c r="C45" s="95">
        <v>0</v>
      </c>
      <c r="D45" s="95">
        <v>0.5706191935483</v>
      </c>
      <c r="E45" s="95">
        <v>0</v>
      </c>
      <c r="F45" s="95">
        <v>0</v>
      </c>
      <c r="G45" s="95">
        <v>0</v>
      </c>
      <c r="H45" s="95">
        <v>58.55083641151199</v>
      </c>
      <c r="I45" s="95">
        <v>80.64506299154678</v>
      </c>
      <c r="J45" s="95">
        <v>0</v>
      </c>
      <c r="K45" s="95">
        <v>0</v>
      </c>
      <c r="L45" s="95">
        <v>116.1855017221271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29.465916356817196</v>
      </c>
      <c r="S45" s="95">
        <v>1.7583741143539002</v>
      </c>
      <c r="T45" s="95">
        <v>0</v>
      </c>
      <c r="U45" s="95">
        <v>0</v>
      </c>
      <c r="V45" s="95">
        <v>13.282656365740898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0.5338735649995001</v>
      </c>
      <c r="AC45" s="95">
        <v>0.6497198089676</v>
      </c>
      <c r="AD45" s="95">
        <v>0</v>
      </c>
      <c r="AE45" s="95">
        <v>0</v>
      </c>
      <c r="AF45" s="95">
        <v>4.897601293838401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0.1706233548387</v>
      </c>
      <c r="AN45" s="95">
        <v>0</v>
      </c>
      <c r="AO45" s="95">
        <v>0</v>
      </c>
      <c r="AP45" s="95">
        <v>0.18303436919350002</v>
      </c>
      <c r="AQ45" s="95">
        <v>0</v>
      </c>
      <c r="AR45" s="95">
        <v>0.020183029225700002</v>
      </c>
      <c r="AS45" s="95">
        <v>0</v>
      </c>
      <c r="AT45" s="95">
        <v>0</v>
      </c>
      <c r="AU45" s="95">
        <v>0</v>
      </c>
      <c r="AV45" s="95">
        <v>55.31885194313661</v>
      </c>
      <c r="AW45" s="95">
        <v>9.5317684037987</v>
      </c>
      <c r="AX45" s="95">
        <v>0</v>
      </c>
      <c r="AY45" s="95">
        <v>0</v>
      </c>
      <c r="AZ45" s="95">
        <v>111.75012209203892</v>
      </c>
      <c r="BA45" s="95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20.687436347807907</v>
      </c>
      <c r="BG45" s="95">
        <v>1.8900693431259</v>
      </c>
      <c r="BH45" s="95">
        <v>0</v>
      </c>
      <c r="BI45" s="95">
        <v>0</v>
      </c>
      <c r="BJ45" s="95">
        <v>8.614187555929904</v>
      </c>
      <c r="BK45" s="96">
        <f>SUM(C45:BJ45)</f>
        <v>514.7064382625475</v>
      </c>
      <c r="BL45" s="42"/>
      <c r="BM45" s="145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</row>
    <row r="46" spans="1:150" s="31" customFormat="1" ht="12.75">
      <c r="A46" s="29"/>
      <c r="B46" s="30" t="s">
        <v>85</v>
      </c>
      <c r="C46" s="58">
        <f aca="true" t="shared" si="5" ref="C46:AH46">SUM(C33:C45)</f>
        <v>0</v>
      </c>
      <c r="D46" s="58">
        <f t="shared" si="5"/>
        <v>968.4121932752249</v>
      </c>
      <c r="E46" s="58">
        <f t="shared" si="5"/>
        <v>0</v>
      </c>
      <c r="F46" s="58">
        <f t="shared" si="5"/>
        <v>0</v>
      </c>
      <c r="G46" s="58">
        <f t="shared" si="5"/>
        <v>0</v>
      </c>
      <c r="H46" s="58">
        <f t="shared" si="5"/>
        <v>1498.5071193281672</v>
      </c>
      <c r="I46" s="58">
        <f t="shared" si="5"/>
        <v>1491.6642776143399</v>
      </c>
      <c r="J46" s="58">
        <f t="shared" si="5"/>
        <v>1.0367377189676001</v>
      </c>
      <c r="K46" s="58">
        <f t="shared" si="5"/>
        <v>0</v>
      </c>
      <c r="L46" s="58">
        <f t="shared" si="5"/>
        <v>2344.347037613656</v>
      </c>
      <c r="M46" s="58">
        <f t="shared" si="5"/>
        <v>0</v>
      </c>
      <c r="N46" s="58">
        <f t="shared" si="5"/>
        <v>0</v>
      </c>
      <c r="O46" s="58">
        <f t="shared" si="5"/>
        <v>0</v>
      </c>
      <c r="P46" s="58">
        <f t="shared" si="5"/>
        <v>0</v>
      </c>
      <c r="Q46" s="58">
        <f t="shared" si="5"/>
        <v>0</v>
      </c>
      <c r="R46" s="58">
        <f t="shared" si="5"/>
        <v>349.8295506393967</v>
      </c>
      <c r="S46" s="58">
        <f t="shared" si="5"/>
        <v>28.573524888961206</v>
      </c>
      <c r="T46" s="58">
        <f t="shared" si="5"/>
        <v>0</v>
      </c>
      <c r="U46" s="58">
        <f t="shared" si="5"/>
        <v>0</v>
      </c>
      <c r="V46" s="58">
        <f t="shared" si="5"/>
        <v>141.73697441559372</v>
      </c>
      <c r="W46" s="58">
        <f t="shared" si="5"/>
        <v>0</v>
      </c>
      <c r="X46" s="58">
        <f t="shared" si="5"/>
        <v>0.0198023518064</v>
      </c>
      <c r="Y46" s="58">
        <f t="shared" si="5"/>
        <v>0</v>
      </c>
      <c r="Z46" s="58">
        <f t="shared" si="5"/>
        <v>0</v>
      </c>
      <c r="AA46" s="58">
        <f t="shared" si="5"/>
        <v>0</v>
      </c>
      <c r="AB46" s="58">
        <f t="shared" si="5"/>
        <v>29.464826721672008</v>
      </c>
      <c r="AC46" s="58">
        <f t="shared" si="5"/>
        <v>100.95297180206158</v>
      </c>
      <c r="AD46" s="58">
        <f t="shared" si="5"/>
        <v>0</v>
      </c>
      <c r="AE46" s="58">
        <f t="shared" si="5"/>
        <v>0</v>
      </c>
      <c r="AF46" s="58">
        <f t="shared" si="5"/>
        <v>281.9612601117366</v>
      </c>
      <c r="AG46" s="58">
        <f t="shared" si="5"/>
        <v>0</v>
      </c>
      <c r="AH46" s="58">
        <f t="shared" si="5"/>
        <v>0</v>
      </c>
      <c r="AI46" s="58">
        <f aca="true" t="shared" si="6" ref="AI46:BK46">SUM(AI33:AI45)</f>
        <v>0</v>
      </c>
      <c r="AJ46" s="58">
        <f t="shared" si="6"/>
        <v>0</v>
      </c>
      <c r="AK46" s="58">
        <f t="shared" si="6"/>
        <v>0</v>
      </c>
      <c r="AL46" s="58">
        <f t="shared" si="6"/>
        <v>0.39100728977340005</v>
      </c>
      <c r="AM46" s="58">
        <f t="shared" si="6"/>
        <v>0.1806652827419</v>
      </c>
      <c r="AN46" s="58">
        <f t="shared" si="6"/>
        <v>0</v>
      </c>
      <c r="AO46" s="58">
        <f t="shared" si="6"/>
        <v>0</v>
      </c>
      <c r="AP46" s="58">
        <f t="shared" si="6"/>
        <v>7.4724522350312</v>
      </c>
      <c r="AQ46" s="58">
        <f t="shared" si="6"/>
        <v>0</v>
      </c>
      <c r="AR46" s="58">
        <f t="shared" si="6"/>
        <v>0.981340048224</v>
      </c>
      <c r="AS46" s="58">
        <f t="shared" si="6"/>
        <v>0</v>
      </c>
      <c r="AT46" s="58">
        <f t="shared" si="6"/>
        <v>0</v>
      </c>
      <c r="AU46" s="58">
        <f t="shared" si="6"/>
        <v>0</v>
      </c>
      <c r="AV46" s="58">
        <f t="shared" si="6"/>
        <v>3649.0648323579308</v>
      </c>
      <c r="AW46" s="58">
        <f t="shared" si="6"/>
        <v>708.0693002692598</v>
      </c>
      <c r="AX46" s="58">
        <f t="shared" si="6"/>
        <v>24.3444859149999</v>
      </c>
      <c r="AY46" s="58">
        <f t="shared" si="6"/>
        <v>0</v>
      </c>
      <c r="AZ46" s="58">
        <f t="shared" si="6"/>
        <v>3707.307069933205</v>
      </c>
      <c r="BA46" s="58">
        <f t="shared" si="6"/>
        <v>0</v>
      </c>
      <c r="BB46" s="58">
        <f t="shared" si="6"/>
        <v>0</v>
      </c>
      <c r="BC46" s="58">
        <f t="shared" si="6"/>
        <v>0</v>
      </c>
      <c r="BD46" s="58">
        <f t="shared" si="6"/>
        <v>0</v>
      </c>
      <c r="BE46" s="58">
        <f t="shared" si="6"/>
        <v>0</v>
      </c>
      <c r="BF46" s="58">
        <f t="shared" si="6"/>
        <v>1203.9400334009192</v>
      </c>
      <c r="BG46" s="58">
        <f t="shared" si="6"/>
        <v>106.32016636399193</v>
      </c>
      <c r="BH46" s="58">
        <f t="shared" si="6"/>
        <v>0</v>
      </c>
      <c r="BI46" s="58">
        <f t="shared" si="6"/>
        <v>0</v>
      </c>
      <c r="BJ46" s="58">
        <f t="shared" si="6"/>
        <v>379.3740262797448</v>
      </c>
      <c r="BK46" s="58">
        <f t="shared" si="6"/>
        <v>17023.9516558574</v>
      </c>
      <c r="BL46" s="42"/>
      <c r="BM46" s="145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</row>
    <row r="47" spans="1:150" s="28" customFormat="1" ht="12.75">
      <c r="A47" s="27"/>
      <c r="B47" s="32" t="s">
        <v>83</v>
      </c>
      <c r="C47" s="57">
        <f aca="true" t="shared" si="7" ref="C47:AH47">+C46+C31</f>
        <v>0</v>
      </c>
      <c r="D47" s="57">
        <f t="shared" si="7"/>
        <v>968.7584969692895</v>
      </c>
      <c r="E47" s="57">
        <f t="shared" si="7"/>
        <v>0</v>
      </c>
      <c r="F47" s="57">
        <f t="shared" si="7"/>
        <v>0</v>
      </c>
      <c r="G47" s="57">
        <f t="shared" si="7"/>
        <v>0</v>
      </c>
      <c r="H47" s="57">
        <f t="shared" si="7"/>
        <v>1695.7629264713862</v>
      </c>
      <c r="I47" s="57">
        <f t="shared" si="7"/>
        <v>1506.9302030879833</v>
      </c>
      <c r="J47" s="57">
        <f t="shared" si="7"/>
        <v>1.0367377189676001</v>
      </c>
      <c r="K47" s="57">
        <f t="shared" si="7"/>
        <v>0</v>
      </c>
      <c r="L47" s="57">
        <f t="shared" si="7"/>
        <v>2403.012825378332</v>
      </c>
      <c r="M47" s="57">
        <f t="shared" si="7"/>
        <v>0</v>
      </c>
      <c r="N47" s="57">
        <f t="shared" si="7"/>
        <v>0</v>
      </c>
      <c r="O47" s="57">
        <f t="shared" si="7"/>
        <v>0</v>
      </c>
      <c r="P47" s="57">
        <f t="shared" si="7"/>
        <v>0</v>
      </c>
      <c r="Q47" s="57">
        <f t="shared" si="7"/>
        <v>0</v>
      </c>
      <c r="R47" s="57">
        <f t="shared" si="7"/>
        <v>478.6871032214224</v>
      </c>
      <c r="S47" s="57">
        <f t="shared" si="7"/>
        <v>30.379518780637206</v>
      </c>
      <c r="T47" s="57">
        <f t="shared" si="7"/>
        <v>0</v>
      </c>
      <c r="U47" s="57">
        <f t="shared" si="7"/>
        <v>0</v>
      </c>
      <c r="V47" s="57">
        <f t="shared" si="7"/>
        <v>145.2185561553991</v>
      </c>
      <c r="W47" s="57">
        <f t="shared" si="7"/>
        <v>0</v>
      </c>
      <c r="X47" s="57">
        <f t="shared" si="7"/>
        <v>0.0198023518064</v>
      </c>
      <c r="Y47" s="57">
        <f t="shared" si="7"/>
        <v>0</v>
      </c>
      <c r="Z47" s="57">
        <f t="shared" si="7"/>
        <v>0</v>
      </c>
      <c r="AA47" s="57">
        <f t="shared" si="7"/>
        <v>0</v>
      </c>
      <c r="AB47" s="57">
        <f t="shared" si="7"/>
        <v>31.046102509542408</v>
      </c>
      <c r="AC47" s="57">
        <f t="shared" si="7"/>
        <v>101.48440739144839</v>
      </c>
      <c r="AD47" s="57">
        <f t="shared" si="7"/>
        <v>0</v>
      </c>
      <c r="AE47" s="57">
        <f t="shared" si="7"/>
        <v>0</v>
      </c>
      <c r="AF47" s="57">
        <f t="shared" si="7"/>
        <v>283.9697726165428</v>
      </c>
      <c r="AG47" s="57">
        <f t="shared" si="7"/>
        <v>0</v>
      </c>
      <c r="AH47" s="57">
        <f t="shared" si="7"/>
        <v>0</v>
      </c>
      <c r="AI47" s="57">
        <f aca="true" t="shared" si="8" ref="AI47:BK47">+AI46+AI31</f>
        <v>0</v>
      </c>
      <c r="AJ47" s="57">
        <f t="shared" si="8"/>
        <v>0</v>
      </c>
      <c r="AK47" s="57">
        <f t="shared" si="8"/>
        <v>0</v>
      </c>
      <c r="AL47" s="57">
        <f t="shared" si="8"/>
        <v>0.8242480403862</v>
      </c>
      <c r="AM47" s="57">
        <f t="shared" si="8"/>
        <v>0.39452836599990004</v>
      </c>
      <c r="AN47" s="57">
        <f t="shared" si="8"/>
        <v>0</v>
      </c>
      <c r="AO47" s="57">
        <f t="shared" si="8"/>
        <v>0</v>
      </c>
      <c r="AP47" s="57">
        <f t="shared" si="8"/>
        <v>7.643937820321501</v>
      </c>
      <c r="AQ47" s="57">
        <f t="shared" si="8"/>
        <v>0</v>
      </c>
      <c r="AR47" s="57">
        <f t="shared" si="8"/>
        <v>0.9851388311917</v>
      </c>
      <c r="AS47" s="57">
        <f t="shared" si="8"/>
        <v>0</v>
      </c>
      <c r="AT47" s="57">
        <f t="shared" si="8"/>
        <v>0</v>
      </c>
      <c r="AU47" s="57">
        <f t="shared" si="8"/>
        <v>0</v>
      </c>
      <c r="AV47" s="57">
        <f t="shared" si="8"/>
        <v>4292.588113475944</v>
      </c>
      <c r="AW47" s="57">
        <f t="shared" si="8"/>
        <v>769.2289791803122</v>
      </c>
      <c r="AX47" s="57">
        <f t="shared" si="8"/>
        <v>24.3444859149999</v>
      </c>
      <c r="AY47" s="57">
        <f t="shared" si="8"/>
        <v>0</v>
      </c>
      <c r="AZ47" s="57">
        <f t="shared" si="8"/>
        <v>3878.9121679940386</v>
      </c>
      <c r="BA47" s="57">
        <f t="shared" si="8"/>
        <v>0</v>
      </c>
      <c r="BB47" s="57">
        <f t="shared" si="8"/>
        <v>0</v>
      </c>
      <c r="BC47" s="57">
        <f t="shared" si="8"/>
        <v>0</v>
      </c>
      <c r="BD47" s="57">
        <f t="shared" si="8"/>
        <v>0</v>
      </c>
      <c r="BE47" s="57">
        <f t="shared" si="8"/>
        <v>0</v>
      </c>
      <c r="BF47" s="57">
        <f t="shared" si="8"/>
        <v>1489.5792623024809</v>
      </c>
      <c r="BG47" s="57">
        <f t="shared" si="8"/>
        <v>119.74707986123275</v>
      </c>
      <c r="BH47" s="57">
        <f t="shared" si="8"/>
        <v>0</v>
      </c>
      <c r="BI47" s="57">
        <f t="shared" si="8"/>
        <v>0</v>
      </c>
      <c r="BJ47" s="57">
        <f t="shared" si="8"/>
        <v>391.7430459949315</v>
      </c>
      <c r="BK47" s="70">
        <f t="shared" si="8"/>
        <v>18622.297440434588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</row>
    <row r="48" spans="1:150" ht="3" customHeight="1">
      <c r="A48" s="8"/>
      <c r="B48" s="15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</row>
    <row r="49" spans="1:150" ht="12.75">
      <c r="A49" s="8" t="s">
        <v>16</v>
      </c>
      <c r="B49" s="14" t="s">
        <v>8</v>
      </c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3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</row>
    <row r="50" spans="1:150" ht="12.75">
      <c r="A50" s="8" t="s">
        <v>75</v>
      </c>
      <c r="B50" s="15" t="s">
        <v>17</v>
      </c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3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</row>
    <row r="51" spans="1:150" ht="12.75">
      <c r="A51" s="8"/>
      <c r="B51" s="16" t="s">
        <v>36</v>
      </c>
      <c r="C51" s="53"/>
      <c r="D51" s="22"/>
      <c r="E51" s="22"/>
      <c r="F51" s="22"/>
      <c r="G51" s="54"/>
      <c r="H51" s="53"/>
      <c r="I51" s="22"/>
      <c r="J51" s="22"/>
      <c r="K51" s="22"/>
      <c r="L51" s="54"/>
      <c r="M51" s="53"/>
      <c r="N51" s="22"/>
      <c r="O51" s="22"/>
      <c r="P51" s="22"/>
      <c r="Q51" s="54"/>
      <c r="R51" s="53"/>
      <c r="S51" s="22"/>
      <c r="T51" s="22"/>
      <c r="U51" s="22"/>
      <c r="V51" s="54"/>
      <c r="W51" s="53"/>
      <c r="X51" s="22"/>
      <c r="Y51" s="22"/>
      <c r="Z51" s="22"/>
      <c r="AA51" s="54"/>
      <c r="AB51" s="53"/>
      <c r="AC51" s="22"/>
      <c r="AD51" s="22"/>
      <c r="AE51" s="22"/>
      <c r="AF51" s="54"/>
      <c r="AG51" s="53"/>
      <c r="AH51" s="22"/>
      <c r="AI51" s="22"/>
      <c r="AJ51" s="22"/>
      <c r="AK51" s="54"/>
      <c r="AL51" s="53"/>
      <c r="AM51" s="22"/>
      <c r="AN51" s="22"/>
      <c r="AO51" s="22"/>
      <c r="AP51" s="54"/>
      <c r="AQ51" s="53"/>
      <c r="AR51" s="22"/>
      <c r="AS51" s="22"/>
      <c r="AT51" s="22"/>
      <c r="AU51" s="54"/>
      <c r="AV51" s="53"/>
      <c r="AW51" s="22"/>
      <c r="AX51" s="22"/>
      <c r="AY51" s="22"/>
      <c r="AZ51" s="54"/>
      <c r="BA51" s="53"/>
      <c r="BB51" s="22"/>
      <c r="BC51" s="22"/>
      <c r="BD51" s="22"/>
      <c r="BE51" s="54"/>
      <c r="BF51" s="53"/>
      <c r="BG51" s="22"/>
      <c r="BH51" s="22"/>
      <c r="BI51" s="22"/>
      <c r="BJ51" s="54"/>
      <c r="BK51" s="67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</row>
    <row r="52" spans="1:150" ht="12.75">
      <c r="A52" s="8"/>
      <c r="B52" s="17" t="s">
        <v>82</v>
      </c>
      <c r="C52" s="53"/>
      <c r="D52" s="22"/>
      <c r="E52" s="22"/>
      <c r="F52" s="22"/>
      <c r="G52" s="54"/>
      <c r="H52" s="53"/>
      <c r="I52" s="22"/>
      <c r="J52" s="22"/>
      <c r="K52" s="22"/>
      <c r="L52" s="54"/>
      <c r="M52" s="53"/>
      <c r="N52" s="22"/>
      <c r="O52" s="22"/>
      <c r="P52" s="22"/>
      <c r="Q52" s="54"/>
      <c r="R52" s="53"/>
      <c r="S52" s="22"/>
      <c r="T52" s="22"/>
      <c r="U52" s="22"/>
      <c r="V52" s="54"/>
      <c r="W52" s="53"/>
      <c r="X52" s="22"/>
      <c r="Y52" s="22"/>
      <c r="Z52" s="22"/>
      <c r="AA52" s="54"/>
      <c r="AB52" s="53"/>
      <c r="AC52" s="22"/>
      <c r="AD52" s="22"/>
      <c r="AE52" s="22"/>
      <c r="AF52" s="54"/>
      <c r="AG52" s="53"/>
      <c r="AH52" s="22"/>
      <c r="AI52" s="22"/>
      <c r="AJ52" s="22"/>
      <c r="AK52" s="54"/>
      <c r="AL52" s="53"/>
      <c r="AM52" s="22"/>
      <c r="AN52" s="22"/>
      <c r="AO52" s="22"/>
      <c r="AP52" s="54"/>
      <c r="AQ52" s="53"/>
      <c r="AR52" s="22"/>
      <c r="AS52" s="22"/>
      <c r="AT52" s="22"/>
      <c r="AU52" s="54"/>
      <c r="AV52" s="53"/>
      <c r="AW52" s="22"/>
      <c r="AX52" s="22"/>
      <c r="AY52" s="22"/>
      <c r="AZ52" s="54"/>
      <c r="BA52" s="53"/>
      <c r="BB52" s="22"/>
      <c r="BC52" s="22"/>
      <c r="BD52" s="22"/>
      <c r="BE52" s="54"/>
      <c r="BF52" s="53"/>
      <c r="BG52" s="22"/>
      <c r="BH52" s="22"/>
      <c r="BI52" s="22"/>
      <c r="BJ52" s="54"/>
      <c r="BK52" s="67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</row>
    <row r="53" spans="1:150" ht="2.25" customHeight="1">
      <c r="A53" s="8"/>
      <c r="B53" s="15"/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3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</row>
    <row r="54" spans="1:150" ht="12.75">
      <c r="A54" s="8" t="s">
        <v>4</v>
      </c>
      <c r="B54" s="14" t="s">
        <v>9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</row>
    <row r="55" spans="1:150" ht="12.75">
      <c r="A55" s="8" t="s">
        <v>75</v>
      </c>
      <c r="B55" s="15" t="s">
        <v>18</v>
      </c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3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</row>
    <row r="56" spans="1:150" s="26" customFormat="1" ht="12.75">
      <c r="A56" s="24"/>
      <c r="B56" s="2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68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</row>
    <row r="57" spans="1:150" s="31" customFormat="1" ht="12.75">
      <c r="A57" s="29"/>
      <c r="B57" s="30" t="s">
        <v>84</v>
      </c>
      <c r="C57" s="56">
        <f>C56</f>
        <v>0</v>
      </c>
      <c r="D57" s="56">
        <f aca="true" t="shared" si="9" ref="D57:BJ57">D56</f>
        <v>0</v>
      </c>
      <c r="E57" s="56">
        <f t="shared" si="9"/>
        <v>0</v>
      </c>
      <c r="F57" s="56">
        <f t="shared" si="9"/>
        <v>0</v>
      </c>
      <c r="G57" s="56">
        <f t="shared" si="9"/>
        <v>0</v>
      </c>
      <c r="H57" s="56">
        <f t="shared" si="9"/>
        <v>0</v>
      </c>
      <c r="I57" s="56">
        <f t="shared" si="9"/>
        <v>0</v>
      </c>
      <c r="J57" s="56">
        <f t="shared" si="9"/>
        <v>0</v>
      </c>
      <c r="K57" s="56">
        <f t="shared" si="9"/>
        <v>0</v>
      </c>
      <c r="L57" s="56">
        <f t="shared" si="9"/>
        <v>0</v>
      </c>
      <c r="M57" s="56">
        <f t="shared" si="9"/>
        <v>0</v>
      </c>
      <c r="N57" s="56">
        <f t="shared" si="9"/>
        <v>0</v>
      </c>
      <c r="O57" s="56">
        <f t="shared" si="9"/>
        <v>0</v>
      </c>
      <c r="P57" s="56">
        <f t="shared" si="9"/>
        <v>0</v>
      </c>
      <c r="Q57" s="56">
        <f t="shared" si="9"/>
        <v>0</v>
      </c>
      <c r="R57" s="56">
        <f t="shared" si="9"/>
        <v>0</v>
      </c>
      <c r="S57" s="56">
        <f t="shared" si="9"/>
        <v>0</v>
      </c>
      <c r="T57" s="56">
        <f t="shared" si="9"/>
        <v>0</v>
      </c>
      <c r="U57" s="56">
        <f t="shared" si="9"/>
        <v>0</v>
      </c>
      <c r="V57" s="56">
        <f t="shared" si="9"/>
        <v>0</v>
      </c>
      <c r="W57" s="56">
        <f t="shared" si="9"/>
        <v>0</v>
      </c>
      <c r="X57" s="56">
        <f t="shared" si="9"/>
        <v>0</v>
      </c>
      <c r="Y57" s="56">
        <f t="shared" si="9"/>
        <v>0</v>
      </c>
      <c r="Z57" s="56">
        <f t="shared" si="9"/>
        <v>0</v>
      </c>
      <c r="AA57" s="56">
        <f t="shared" si="9"/>
        <v>0</v>
      </c>
      <c r="AB57" s="56">
        <f t="shared" si="9"/>
        <v>0</v>
      </c>
      <c r="AC57" s="56">
        <f t="shared" si="9"/>
        <v>0</v>
      </c>
      <c r="AD57" s="56">
        <f t="shared" si="9"/>
        <v>0</v>
      </c>
      <c r="AE57" s="56">
        <f t="shared" si="9"/>
        <v>0</v>
      </c>
      <c r="AF57" s="56">
        <f t="shared" si="9"/>
        <v>0</v>
      </c>
      <c r="AG57" s="56">
        <f t="shared" si="9"/>
        <v>0</v>
      </c>
      <c r="AH57" s="56">
        <f t="shared" si="9"/>
        <v>0</v>
      </c>
      <c r="AI57" s="56">
        <f t="shared" si="9"/>
        <v>0</v>
      </c>
      <c r="AJ57" s="56">
        <f t="shared" si="9"/>
        <v>0</v>
      </c>
      <c r="AK57" s="56">
        <f t="shared" si="9"/>
        <v>0</v>
      </c>
      <c r="AL57" s="56">
        <f t="shared" si="9"/>
        <v>0</v>
      </c>
      <c r="AM57" s="56">
        <f t="shared" si="9"/>
        <v>0</v>
      </c>
      <c r="AN57" s="56">
        <f t="shared" si="9"/>
        <v>0</v>
      </c>
      <c r="AO57" s="56">
        <f t="shared" si="9"/>
        <v>0</v>
      </c>
      <c r="AP57" s="56">
        <f t="shared" si="9"/>
        <v>0</v>
      </c>
      <c r="AQ57" s="56">
        <f t="shared" si="9"/>
        <v>0</v>
      </c>
      <c r="AR57" s="56">
        <f t="shared" si="9"/>
        <v>0</v>
      </c>
      <c r="AS57" s="56">
        <f t="shared" si="9"/>
        <v>0</v>
      </c>
      <c r="AT57" s="56">
        <f t="shared" si="9"/>
        <v>0</v>
      </c>
      <c r="AU57" s="56">
        <f t="shared" si="9"/>
        <v>0</v>
      </c>
      <c r="AV57" s="56">
        <f t="shared" si="9"/>
        <v>0</v>
      </c>
      <c r="AW57" s="56">
        <f t="shared" si="9"/>
        <v>0</v>
      </c>
      <c r="AX57" s="56">
        <f t="shared" si="9"/>
        <v>0</v>
      </c>
      <c r="AY57" s="56">
        <f t="shared" si="9"/>
        <v>0</v>
      </c>
      <c r="AZ57" s="56">
        <f t="shared" si="9"/>
        <v>0</v>
      </c>
      <c r="BA57" s="56">
        <f t="shared" si="9"/>
        <v>0</v>
      </c>
      <c r="BB57" s="56">
        <f t="shared" si="9"/>
        <v>0</v>
      </c>
      <c r="BC57" s="56">
        <f t="shared" si="9"/>
        <v>0</v>
      </c>
      <c r="BD57" s="56">
        <f t="shared" si="9"/>
        <v>0</v>
      </c>
      <c r="BE57" s="56">
        <f t="shared" si="9"/>
        <v>0</v>
      </c>
      <c r="BF57" s="56">
        <f t="shared" si="9"/>
        <v>0</v>
      </c>
      <c r="BG57" s="56">
        <f t="shared" si="9"/>
        <v>0</v>
      </c>
      <c r="BH57" s="56">
        <f t="shared" si="9"/>
        <v>0</v>
      </c>
      <c r="BI57" s="56">
        <f t="shared" si="9"/>
        <v>0</v>
      </c>
      <c r="BJ57" s="56">
        <f t="shared" si="9"/>
        <v>0</v>
      </c>
      <c r="BK57" s="69">
        <f>SUM(C57:BJ57)</f>
        <v>0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</row>
    <row r="58" spans="1:150" ht="12.75">
      <c r="A58" s="8" t="s">
        <v>76</v>
      </c>
      <c r="B58" s="15" t="s">
        <v>19</v>
      </c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3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</row>
    <row r="59" spans="1:150" s="26" customFormat="1" ht="12.75">
      <c r="A59" s="24"/>
      <c r="B59" s="25" t="s">
        <v>109</v>
      </c>
      <c r="C59" s="55">
        <v>0</v>
      </c>
      <c r="D59" s="77">
        <v>0</v>
      </c>
      <c r="E59" s="77">
        <v>0</v>
      </c>
      <c r="F59" s="77">
        <v>0</v>
      </c>
      <c r="G59" s="77">
        <v>0</v>
      </c>
      <c r="H59" s="77">
        <v>4.538225404297509</v>
      </c>
      <c r="I59" s="77">
        <v>0.12453701851000003</v>
      </c>
      <c r="J59" s="77">
        <v>0</v>
      </c>
      <c r="K59" s="77">
        <v>0</v>
      </c>
      <c r="L59" s="77">
        <v>4.817016276552003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5.851964918036185</v>
      </c>
      <c r="S59" s="77">
        <v>1.29433188586</v>
      </c>
      <c r="T59" s="77">
        <v>0</v>
      </c>
      <c r="U59" s="77">
        <v>0</v>
      </c>
      <c r="V59" s="77">
        <v>3.2917838727439976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77">
        <v>0</v>
      </c>
      <c r="AW59" s="77">
        <v>0</v>
      </c>
      <c r="AX59" s="77">
        <v>0</v>
      </c>
      <c r="AY59" s="77">
        <v>0</v>
      </c>
      <c r="AZ59" s="77">
        <v>0</v>
      </c>
      <c r="BA59" s="77">
        <v>0</v>
      </c>
      <c r="BB59" s="77">
        <v>0</v>
      </c>
      <c r="BC59" s="77">
        <v>0</v>
      </c>
      <c r="BD59" s="77">
        <v>0</v>
      </c>
      <c r="BE59" s="77">
        <v>0</v>
      </c>
      <c r="BF59" s="77">
        <v>0</v>
      </c>
      <c r="BG59" s="77">
        <v>0</v>
      </c>
      <c r="BH59" s="77">
        <v>0</v>
      </c>
      <c r="BI59" s="77">
        <v>0</v>
      </c>
      <c r="BJ59" s="77">
        <v>0</v>
      </c>
      <c r="BK59" s="68">
        <f>SUM(C59:BJ59)</f>
        <v>19.917859375999694</v>
      </c>
      <c r="BL59" s="42"/>
      <c r="BM59" s="145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</row>
    <row r="60" spans="1:150" s="26" customFormat="1" ht="12.75">
      <c r="A60" s="24"/>
      <c r="B60" s="25" t="s">
        <v>110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8.084849266815116</v>
      </c>
      <c r="I60" s="77">
        <v>1.2363752781360005</v>
      </c>
      <c r="J60" s="77">
        <v>0</v>
      </c>
      <c r="K60" s="77">
        <v>0</v>
      </c>
      <c r="L60" s="77">
        <v>10.956598763838636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10.351053812943134</v>
      </c>
      <c r="S60" s="77">
        <v>1.693568048624</v>
      </c>
      <c r="T60" s="77"/>
      <c r="U60" s="77">
        <v>0</v>
      </c>
      <c r="V60" s="77">
        <v>9.886933435643899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  <c r="BA60" s="77">
        <v>0</v>
      </c>
      <c r="BB60" s="77">
        <v>0</v>
      </c>
      <c r="BC60" s="77">
        <v>0</v>
      </c>
      <c r="BD60" s="77">
        <v>0</v>
      </c>
      <c r="BE60" s="77">
        <v>0</v>
      </c>
      <c r="BF60" s="77">
        <v>0</v>
      </c>
      <c r="BG60" s="77">
        <v>0</v>
      </c>
      <c r="BH60" s="77">
        <v>0</v>
      </c>
      <c r="BI60" s="77">
        <v>0</v>
      </c>
      <c r="BJ60" s="77">
        <v>0</v>
      </c>
      <c r="BK60" s="68">
        <f>SUM(C60:BJ60)</f>
        <v>42.20937860600078</v>
      </c>
      <c r="BL60" s="42"/>
      <c r="BM60" s="145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</row>
    <row r="61" spans="1:150" s="26" customFormat="1" ht="12.75">
      <c r="A61" s="24"/>
      <c r="B61" s="25" t="s">
        <v>111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107.19585512922082</v>
      </c>
      <c r="I61" s="77">
        <v>1295.4539526250305</v>
      </c>
      <c r="J61" s="77">
        <v>0.33786799182</v>
      </c>
      <c r="K61" s="77">
        <v>0</v>
      </c>
      <c r="L61" s="77">
        <v>298.8546578311577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59.104341639325156</v>
      </c>
      <c r="S61" s="77">
        <v>36.73117133374999</v>
      </c>
      <c r="T61" s="77"/>
      <c r="U61" s="77">
        <v>0</v>
      </c>
      <c r="V61" s="77">
        <v>92.25108106565033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77">
        <v>0</v>
      </c>
      <c r="AV61" s="77">
        <v>0</v>
      </c>
      <c r="AW61" s="77">
        <v>0</v>
      </c>
      <c r="AX61" s="77">
        <v>0</v>
      </c>
      <c r="AY61" s="77">
        <v>0</v>
      </c>
      <c r="AZ61" s="77">
        <v>0</v>
      </c>
      <c r="BA61" s="77">
        <v>0</v>
      </c>
      <c r="BB61" s="77">
        <v>0</v>
      </c>
      <c r="BC61" s="77">
        <v>0</v>
      </c>
      <c r="BD61" s="77">
        <v>0</v>
      </c>
      <c r="BE61" s="77">
        <v>0</v>
      </c>
      <c r="BF61" s="77">
        <v>0</v>
      </c>
      <c r="BG61" s="77">
        <v>0</v>
      </c>
      <c r="BH61" s="77">
        <v>0</v>
      </c>
      <c r="BI61" s="77">
        <v>0</v>
      </c>
      <c r="BJ61" s="77">
        <v>0</v>
      </c>
      <c r="BK61" s="68">
        <f>SUM(C61:BJ61)</f>
        <v>1889.9289276159545</v>
      </c>
      <c r="BL61" s="42"/>
      <c r="BM61" s="145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</row>
    <row r="62" spans="1:150" s="31" customFormat="1" ht="12.75">
      <c r="A62" s="29"/>
      <c r="B62" s="30" t="s">
        <v>85</v>
      </c>
      <c r="C62" s="56">
        <f>C59+C60+C61</f>
        <v>0</v>
      </c>
      <c r="D62" s="58">
        <f aca="true" t="shared" si="10" ref="D62:BJ62">D59+D60+D61</f>
        <v>0</v>
      </c>
      <c r="E62" s="56">
        <f t="shared" si="10"/>
        <v>0</v>
      </c>
      <c r="F62" s="56">
        <f t="shared" si="10"/>
        <v>0</v>
      </c>
      <c r="G62" s="56">
        <f t="shared" si="10"/>
        <v>0</v>
      </c>
      <c r="H62" s="56">
        <f t="shared" si="10"/>
        <v>119.81892980033345</v>
      </c>
      <c r="I62" s="56">
        <f t="shared" si="10"/>
        <v>1296.8148649216764</v>
      </c>
      <c r="J62" s="56">
        <f t="shared" si="10"/>
        <v>0.33786799182</v>
      </c>
      <c r="K62" s="56">
        <f t="shared" si="10"/>
        <v>0</v>
      </c>
      <c r="L62" s="56">
        <f t="shared" si="10"/>
        <v>314.62827287154835</v>
      </c>
      <c r="M62" s="56">
        <f t="shared" si="10"/>
        <v>0</v>
      </c>
      <c r="N62" s="56">
        <f t="shared" si="10"/>
        <v>0</v>
      </c>
      <c r="O62" s="56">
        <f t="shared" si="10"/>
        <v>0</v>
      </c>
      <c r="P62" s="56">
        <f t="shared" si="10"/>
        <v>0</v>
      </c>
      <c r="Q62" s="56">
        <f t="shared" si="10"/>
        <v>0</v>
      </c>
      <c r="R62" s="56">
        <f t="shared" si="10"/>
        <v>75.30736037030448</v>
      </c>
      <c r="S62" s="56">
        <f t="shared" si="10"/>
        <v>39.71907126823399</v>
      </c>
      <c r="T62" s="56">
        <f t="shared" si="10"/>
        <v>0</v>
      </c>
      <c r="U62" s="56">
        <f t="shared" si="10"/>
        <v>0</v>
      </c>
      <c r="V62" s="56">
        <f t="shared" si="10"/>
        <v>105.42979837403823</v>
      </c>
      <c r="W62" s="56">
        <f t="shared" si="10"/>
        <v>0</v>
      </c>
      <c r="X62" s="56">
        <f t="shared" si="10"/>
        <v>0</v>
      </c>
      <c r="Y62" s="56">
        <f t="shared" si="10"/>
        <v>0</v>
      </c>
      <c r="Z62" s="56">
        <f t="shared" si="10"/>
        <v>0</v>
      </c>
      <c r="AA62" s="56">
        <f t="shared" si="10"/>
        <v>0</v>
      </c>
      <c r="AB62" s="56">
        <f t="shared" si="10"/>
        <v>0</v>
      </c>
      <c r="AC62" s="56">
        <f t="shared" si="10"/>
        <v>0</v>
      </c>
      <c r="AD62" s="56">
        <f t="shared" si="10"/>
        <v>0</v>
      </c>
      <c r="AE62" s="56">
        <f t="shared" si="10"/>
        <v>0</v>
      </c>
      <c r="AF62" s="56">
        <f t="shared" si="10"/>
        <v>0</v>
      </c>
      <c r="AG62" s="56">
        <f t="shared" si="10"/>
        <v>0</v>
      </c>
      <c r="AH62" s="56">
        <f t="shared" si="10"/>
        <v>0</v>
      </c>
      <c r="AI62" s="56">
        <f t="shared" si="10"/>
        <v>0</v>
      </c>
      <c r="AJ62" s="56">
        <f t="shared" si="10"/>
        <v>0</v>
      </c>
      <c r="AK62" s="56">
        <f t="shared" si="10"/>
        <v>0</v>
      </c>
      <c r="AL62" s="56">
        <f t="shared" si="10"/>
        <v>0</v>
      </c>
      <c r="AM62" s="56">
        <f t="shared" si="10"/>
        <v>0</v>
      </c>
      <c r="AN62" s="56">
        <f t="shared" si="10"/>
        <v>0</v>
      </c>
      <c r="AO62" s="56">
        <f t="shared" si="10"/>
        <v>0</v>
      </c>
      <c r="AP62" s="56">
        <f t="shared" si="10"/>
        <v>0</v>
      </c>
      <c r="AQ62" s="56">
        <f t="shared" si="10"/>
        <v>0</v>
      </c>
      <c r="AR62" s="56">
        <f t="shared" si="10"/>
        <v>0</v>
      </c>
      <c r="AS62" s="56">
        <f t="shared" si="10"/>
        <v>0</v>
      </c>
      <c r="AT62" s="56">
        <f t="shared" si="10"/>
        <v>0</v>
      </c>
      <c r="AU62" s="56">
        <f t="shared" si="10"/>
        <v>0</v>
      </c>
      <c r="AV62" s="56">
        <f t="shared" si="10"/>
        <v>0</v>
      </c>
      <c r="AW62" s="56">
        <f t="shared" si="10"/>
        <v>0</v>
      </c>
      <c r="AX62" s="56">
        <f t="shared" si="10"/>
        <v>0</v>
      </c>
      <c r="AY62" s="56">
        <f t="shared" si="10"/>
        <v>0</v>
      </c>
      <c r="AZ62" s="56">
        <f t="shared" si="10"/>
        <v>0</v>
      </c>
      <c r="BA62" s="56">
        <f t="shared" si="10"/>
        <v>0</v>
      </c>
      <c r="BB62" s="56">
        <f t="shared" si="10"/>
        <v>0</v>
      </c>
      <c r="BC62" s="56">
        <f t="shared" si="10"/>
        <v>0</v>
      </c>
      <c r="BD62" s="56">
        <f t="shared" si="10"/>
        <v>0</v>
      </c>
      <c r="BE62" s="56">
        <f t="shared" si="10"/>
        <v>0</v>
      </c>
      <c r="BF62" s="56">
        <f t="shared" si="10"/>
        <v>0</v>
      </c>
      <c r="BG62" s="56">
        <f t="shared" si="10"/>
        <v>0</v>
      </c>
      <c r="BH62" s="56">
        <f t="shared" si="10"/>
        <v>0</v>
      </c>
      <c r="BI62" s="56">
        <f t="shared" si="10"/>
        <v>0</v>
      </c>
      <c r="BJ62" s="56">
        <f t="shared" si="10"/>
        <v>0</v>
      </c>
      <c r="BK62" s="69">
        <f>SUM(C62:BJ62)</f>
        <v>1952.056165597955</v>
      </c>
      <c r="BL62" s="42"/>
      <c r="BM62" s="145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</row>
    <row r="63" spans="1:150" s="28" customFormat="1" ht="12.75">
      <c r="A63" s="27"/>
      <c r="B63" s="32" t="s">
        <v>83</v>
      </c>
      <c r="C63" s="57">
        <f>C57+C62</f>
        <v>0</v>
      </c>
      <c r="D63" s="59">
        <f aca="true" t="shared" si="11" ref="D63:BJ63">D57+D62</f>
        <v>0</v>
      </c>
      <c r="E63" s="57">
        <f t="shared" si="11"/>
        <v>0</v>
      </c>
      <c r="F63" s="57">
        <f t="shared" si="11"/>
        <v>0</v>
      </c>
      <c r="G63" s="57">
        <f t="shared" si="11"/>
        <v>0</v>
      </c>
      <c r="H63" s="57">
        <f t="shared" si="11"/>
        <v>119.81892980033345</v>
      </c>
      <c r="I63" s="57">
        <f t="shared" si="11"/>
        <v>1296.8148649216764</v>
      </c>
      <c r="J63" s="57">
        <f t="shared" si="11"/>
        <v>0.33786799182</v>
      </c>
      <c r="K63" s="57">
        <f t="shared" si="11"/>
        <v>0</v>
      </c>
      <c r="L63" s="57">
        <f t="shared" si="11"/>
        <v>314.62827287154835</v>
      </c>
      <c r="M63" s="57">
        <f t="shared" si="11"/>
        <v>0</v>
      </c>
      <c r="N63" s="57">
        <f t="shared" si="11"/>
        <v>0</v>
      </c>
      <c r="O63" s="57">
        <f t="shared" si="11"/>
        <v>0</v>
      </c>
      <c r="P63" s="57">
        <f t="shared" si="11"/>
        <v>0</v>
      </c>
      <c r="Q63" s="57">
        <f t="shared" si="11"/>
        <v>0</v>
      </c>
      <c r="R63" s="57">
        <f t="shared" si="11"/>
        <v>75.30736037030448</v>
      </c>
      <c r="S63" s="57">
        <f t="shared" si="11"/>
        <v>39.71907126823399</v>
      </c>
      <c r="T63" s="57">
        <f t="shared" si="11"/>
        <v>0</v>
      </c>
      <c r="U63" s="57">
        <f t="shared" si="11"/>
        <v>0</v>
      </c>
      <c r="V63" s="57">
        <f t="shared" si="11"/>
        <v>105.42979837403823</v>
      </c>
      <c r="W63" s="57">
        <f t="shared" si="11"/>
        <v>0</v>
      </c>
      <c r="X63" s="57">
        <f t="shared" si="11"/>
        <v>0</v>
      </c>
      <c r="Y63" s="57">
        <f t="shared" si="11"/>
        <v>0</v>
      </c>
      <c r="Z63" s="57">
        <f t="shared" si="11"/>
        <v>0</v>
      </c>
      <c r="AA63" s="57">
        <f t="shared" si="11"/>
        <v>0</v>
      </c>
      <c r="AB63" s="57">
        <f t="shared" si="11"/>
        <v>0</v>
      </c>
      <c r="AC63" s="57">
        <f t="shared" si="11"/>
        <v>0</v>
      </c>
      <c r="AD63" s="57">
        <f t="shared" si="11"/>
        <v>0</v>
      </c>
      <c r="AE63" s="57">
        <f t="shared" si="11"/>
        <v>0</v>
      </c>
      <c r="AF63" s="57">
        <f t="shared" si="11"/>
        <v>0</v>
      </c>
      <c r="AG63" s="57">
        <f t="shared" si="11"/>
        <v>0</v>
      </c>
      <c r="AH63" s="57">
        <f t="shared" si="11"/>
        <v>0</v>
      </c>
      <c r="AI63" s="57">
        <f t="shared" si="11"/>
        <v>0</v>
      </c>
      <c r="AJ63" s="57">
        <f t="shared" si="11"/>
        <v>0</v>
      </c>
      <c r="AK63" s="57">
        <f t="shared" si="11"/>
        <v>0</v>
      </c>
      <c r="AL63" s="57">
        <f t="shared" si="11"/>
        <v>0</v>
      </c>
      <c r="AM63" s="57">
        <f t="shared" si="11"/>
        <v>0</v>
      </c>
      <c r="AN63" s="57">
        <f t="shared" si="11"/>
        <v>0</v>
      </c>
      <c r="AO63" s="57">
        <f t="shared" si="11"/>
        <v>0</v>
      </c>
      <c r="AP63" s="57">
        <f t="shared" si="11"/>
        <v>0</v>
      </c>
      <c r="AQ63" s="57">
        <f t="shared" si="11"/>
        <v>0</v>
      </c>
      <c r="AR63" s="57">
        <f t="shared" si="11"/>
        <v>0</v>
      </c>
      <c r="AS63" s="57">
        <f t="shared" si="11"/>
        <v>0</v>
      </c>
      <c r="AT63" s="57">
        <f t="shared" si="11"/>
        <v>0</v>
      </c>
      <c r="AU63" s="57">
        <f t="shared" si="11"/>
        <v>0</v>
      </c>
      <c r="AV63" s="57">
        <f t="shared" si="11"/>
        <v>0</v>
      </c>
      <c r="AW63" s="57">
        <f t="shared" si="11"/>
        <v>0</v>
      </c>
      <c r="AX63" s="57">
        <f t="shared" si="11"/>
        <v>0</v>
      </c>
      <c r="AY63" s="57">
        <f t="shared" si="11"/>
        <v>0</v>
      </c>
      <c r="AZ63" s="57">
        <f t="shared" si="11"/>
        <v>0</v>
      </c>
      <c r="BA63" s="57">
        <f t="shared" si="11"/>
        <v>0</v>
      </c>
      <c r="BB63" s="57">
        <f t="shared" si="11"/>
        <v>0</v>
      </c>
      <c r="BC63" s="57">
        <f t="shared" si="11"/>
        <v>0</v>
      </c>
      <c r="BD63" s="57">
        <f t="shared" si="11"/>
        <v>0</v>
      </c>
      <c r="BE63" s="57">
        <f t="shared" si="11"/>
        <v>0</v>
      </c>
      <c r="BF63" s="57">
        <f t="shared" si="11"/>
        <v>0</v>
      </c>
      <c r="BG63" s="57">
        <f t="shared" si="11"/>
        <v>0</v>
      </c>
      <c r="BH63" s="57">
        <f t="shared" si="11"/>
        <v>0</v>
      </c>
      <c r="BI63" s="57">
        <f t="shared" si="11"/>
        <v>0</v>
      </c>
      <c r="BJ63" s="57">
        <f t="shared" si="11"/>
        <v>0</v>
      </c>
      <c r="BK63" s="72">
        <f>SUM(C63:BJ63)</f>
        <v>1952.056165597955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</row>
    <row r="64" spans="1:150" ht="4.5" customHeight="1">
      <c r="A64" s="8"/>
      <c r="B64" s="15"/>
      <c r="C64" s="11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3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</row>
    <row r="65" spans="1:150" ht="12.75">
      <c r="A65" s="8" t="s">
        <v>20</v>
      </c>
      <c r="B65" s="14" t="s">
        <v>21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3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</row>
    <row r="66" spans="1:150" ht="12.75">
      <c r="A66" s="8" t="s">
        <v>75</v>
      </c>
      <c r="B66" s="15" t="s">
        <v>22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3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</row>
    <row r="67" spans="1:150" ht="12.75">
      <c r="A67" s="8"/>
      <c r="B67" s="16" t="s">
        <v>36</v>
      </c>
      <c r="C67" s="53"/>
      <c r="D67" s="22"/>
      <c r="E67" s="22"/>
      <c r="F67" s="22"/>
      <c r="G67" s="54"/>
      <c r="H67" s="53"/>
      <c r="I67" s="22"/>
      <c r="J67" s="22"/>
      <c r="K67" s="22"/>
      <c r="L67" s="54"/>
      <c r="M67" s="53"/>
      <c r="N67" s="22"/>
      <c r="O67" s="22"/>
      <c r="P67" s="22"/>
      <c r="Q67" s="54"/>
      <c r="R67" s="53"/>
      <c r="S67" s="22"/>
      <c r="T67" s="22"/>
      <c r="U67" s="22"/>
      <c r="V67" s="54"/>
      <c r="W67" s="53"/>
      <c r="X67" s="22"/>
      <c r="Y67" s="22"/>
      <c r="Z67" s="22"/>
      <c r="AA67" s="54"/>
      <c r="AB67" s="53"/>
      <c r="AC67" s="22"/>
      <c r="AD67" s="22"/>
      <c r="AE67" s="22"/>
      <c r="AF67" s="54"/>
      <c r="AG67" s="53"/>
      <c r="AH67" s="22"/>
      <c r="AI67" s="22"/>
      <c r="AJ67" s="22"/>
      <c r="AK67" s="54"/>
      <c r="AL67" s="53"/>
      <c r="AM67" s="22"/>
      <c r="AN67" s="22"/>
      <c r="AO67" s="22"/>
      <c r="AP67" s="54"/>
      <c r="AQ67" s="53"/>
      <c r="AR67" s="22"/>
      <c r="AS67" s="22"/>
      <c r="AT67" s="22"/>
      <c r="AU67" s="54"/>
      <c r="AV67" s="53"/>
      <c r="AW67" s="22"/>
      <c r="AX67" s="22"/>
      <c r="AY67" s="22"/>
      <c r="AZ67" s="54"/>
      <c r="BA67" s="53"/>
      <c r="BB67" s="22"/>
      <c r="BC67" s="22"/>
      <c r="BD67" s="22"/>
      <c r="BE67" s="54"/>
      <c r="BF67" s="53"/>
      <c r="BG67" s="22"/>
      <c r="BH67" s="22"/>
      <c r="BI67" s="22"/>
      <c r="BJ67" s="54"/>
      <c r="BK67" s="67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</row>
    <row r="68" spans="1:150" ht="12.75">
      <c r="A68" s="8"/>
      <c r="B68" s="17" t="s">
        <v>82</v>
      </c>
      <c r="C68" s="53"/>
      <c r="D68" s="22"/>
      <c r="E68" s="22"/>
      <c r="F68" s="22"/>
      <c r="G68" s="54"/>
      <c r="H68" s="53"/>
      <c r="I68" s="22"/>
      <c r="J68" s="22"/>
      <c r="K68" s="22"/>
      <c r="L68" s="54"/>
      <c r="M68" s="53"/>
      <c r="N68" s="22"/>
      <c r="O68" s="22"/>
      <c r="P68" s="22"/>
      <c r="Q68" s="54"/>
      <c r="R68" s="53"/>
      <c r="S68" s="22"/>
      <c r="T68" s="22"/>
      <c r="U68" s="22"/>
      <c r="V68" s="54"/>
      <c r="W68" s="53"/>
      <c r="X68" s="22"/>
      <c r="Y68" s="22"/>
      <c r="Z68" s="22"/>
      <c r="AA68" s="54"/>
      <c r="AB68" s="53"/>
      <c r="AC68" s="22"/>
      <c r="AD68" s="22"/>
      <c r="AE68" s="22"/>
      <c r="AF68" s="54"/>
      <c r="AG68" s="53"/>
      <c r="AH68" s="22"/>
      <c r="AI68" s="22"/>
      <c r="AJ68" s="22"/>
      <c r="AK68" s="54"/>
      <c r="AL68" s="53"/>
      <c r="AM68" s="22"/>
      <c r="AN68" s="22"/>
      <c r="AO68" s="22"/>
      <c r="AP68" s="54"/>
      <c r="AQ68" s="53"/>
      <c r="AR68" s="22"/>
      <c r="AS68" s="22"/>
      <c r="AT68" s="22"/>
      <c r="AU68" s="54"/>
      <c r="AV68" s="53"/>
      <c r="AW68" s="22"/>
      <c r="AX68" s="22"/>
      <c r="AY68" s="22"/>
      <c r="AZ68" s="54"/>
      <c r="BA68" s="53"/>
      <c r="BB68" s="22"/>
      <c r="BC68" s="22"/>
      <c r="BD68" s="22"/>
      <c r="BE68" s="54"/>
      <c r="BF68" s="53"/>
      <c r="BG68" s="22"/>
      <c r="BH68" s="22"/>
      <c r="BI68" s="22"/>
      <c r="BJ68" s="54"/>
      <c r="BK68" s="67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</row>
    <row r="69" spans="1:150" ht="4.5" customHeight="1">
      <c r="A69" s="8"/>
      <c r="B69" s="19"/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3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</row>
    <row r="70" spans="1:150" s="34" customFormat="1" ht="12.75">
      <c r="A70" s="27"/>
      <c r="B70" s="33" t="s">
        <v>98</v>
      </c>
      <c r="C70" s="60">
        <f aca="true" t="shared" si="12" ref="C70:AH70">C26+C47+C63</f>
        <v>0</v>
      </c>
      <c r="D70" s="60">
        <f t="shared" si="12"/>
        <v>1092.6430727862892</v>
      </c>
      <c r="E70" s="60">
        <f t="shared" si="12"/>
        <v>0</v>
      </c>
      <c r="F70" s="60">
        <f t="shared" si="12"/>
        <v>0</v>
      </c>
      <c r="G70" s="60">
        <f t="shared" si="12"/>
        <v>0</v>
      </c>
      <c r="H70" s="60">
        <f t="shared" si="12"/>
        <v>1894.615552209072</v>
      </c>
      <c r="I70" s="60">
        <f t="shared" si="12"/>
        <v>2849.2743439144306</v>
      </c>
      <c r="J70" s="60">
        <f t="shared" si="12"/>
        <v>1.3746057107876002</v>
      </c>
      <c r="K70" s="60">
        <f t="shared" si="12"/>
        <v>0</v>
      </c>
      <c r="L70" s="60">
        <f t="shared" si="12"/>
        <v>2891.3758123887123</v>
      </c>
      <c r="M70" s="60">
        <f t="shared" si="12"/>
        <v>0</v>
      </c>
      <c r="N70" s="60">
        <f t="shared" si="12"/>
        <v>0</v>
      </c>
      <c r="O70" s="60">
        <f t="shared" si="12"/>
        <v>0</v>
      </c>
      <c r="P70" s="60">
        <f t="shared" si="12"/>
        <v>0</v>
      </c>
      <c r="Q70" s="60">
        <f t="shared" si="12"/>
        <v>0</v>
      </c>
      <c r="R70" s="60">
        <f t="shared" si="12"/>
        <v>569.5263139026214</v>
      </c>
      <c r="S70" s="60">
        <f t="shared" si="12"/>
        <v>74.5861791532248</v>
      </c>
      <c r="T70" s="60">
        <f t="shared" si="12"/>
        <v>0</v>
      </c>
      <c r="U70" s="60">
        <f t="shared" si="12"/>
        <v>0</v>
      </c>
      <c r="V70" s="60">
        <f t="shared" si="12"/>
        <v>263.21924912835567</v>
      </c>
      <c r="W70" s="60">
        <f t="shared" si="12"/>
        <v>0</v>
      </c>
      <c r="X70" s="60">
        <f t="shared" si="12"/>
        <v>0.020104787516000002</v>
      </c>
      <c r="Y70" s="60">
        <f t="shared" si="12"/>
        <v>0</v>
      </c>
      <c r="Z70" s="60">
        <f t="shared" si="12"/>
        <v>0</v>
      </c>
      <c r="AA70" s="60">
        <f t="shared" si="12"/>
        <v>0</v>
      </c>
      <c r="AB70" s="60">
        <f t="shared" si="12"/>
        <v>31.07663403405821</v>
      </c>
      <c r="AC70" s="60">
        <f t="shared" si="12"/>
        <v>103.57592801764129</v>
      </c>
      <c r="AD70" s="60">
        <f t="shared" si="12"/>
        <v>0</v>
      </c>
      <c r="AE70" s="60">
        <f t="shared" si="12"/>
        <v>0</v>
      </c>
      <c r="AF70" s="60">
        <f t="shared" si="12"/>
        <v>290.1788247246705</v>
      </c>
      <c r="AG70" s="60">
        <f t="shared" si="12"/>
        <v>0</v>
      </c>
      <c r="AH70" s="60">
        <f t="shared" si="12"/>
        <v>0</v>
      </c>
      <c r="AI70" s="60">
        <f aca="true" t="shared" si="13" ref="AI70:BJ70">AI26+AI47+AI63</f>
        <v>0</v>
      </c>
      <c r="AJ70" s="60">
        <f t="shared" si="13"/>
        <v>0</v>
      </c>
      <c r="AK70" s="60">
        <f t="shared" si="13"/>
        <v>0</v>
      </c>
      <c r="AL70" s="60">
        <f t="shared" si="13"/>
        <v>0.8364779068055</v>
      </c>
      <c r="AM70" s="60">
        <f t="shared" si="13"/>
        <v>0.39452836599990004</v>
      </c>
      <c r="AN70" s="60">
        <f t="shared" si="13"/>
        <v>0</v>
      </c>
      <c r="AO70" s="60">
        <f t="shared" si="13"/>
        <v>0</v>
      </c>
      <c r="AP70" s="60">
        <f t="shared" si="13"/>
        <v>7.846415266934301</v>
      </c>
      <c r="AQ70" s="60">
        <f t="shared" si="13"/>
        <v>0</v>
      </c>
      <c r="AR70" s="60">
        <f t="shared" si="13"/>
        <v>2.1424450682561</v>
      </c>
      <c r="AS70" s="60">
        <f t="shared" si="13"/>
        <v>0</v>
      </c>
      <c r="AT70" s="60">
        <f t="shared" si="13"/>
        <v>0</v>
      </c>
      <c r="AU70" s="60">
        <f t="shared" si="13"/>
        <v>0</v>
      </c>
      <c r="AV70" s="60">
        <f t="shared" si="13"/>
        <v>4376.005681451633</v>
      </c>
      <c r="AW70" s="60">
        <f t="shared" si="13"/>
        <v>820.8959123607785</v>
      </c>
      <c r="AX70" s="60">
        <f t="shared" si="13"/>
        <v>24.3444859149999</v>
      </c>
      <c r="AY70" s="60">
        <f t="shared" si="13"/>
        <v>0</v>
      </c>
      <c r="AZ70" s="60">
        <f t="shared" si="13"/>
        <v>4190.070963644651</v>
      </c>
      <c r="BA70" s="60">
        <f t="shared" si="13"/>
        <v>0</v>
      </c>
      <c r="BB70" s="60">
        <f t="shared" si="13"/>
        <v>0</v>
      </c>
      <c r="BC70" s="60">
        <f t="shared" si="13"/>
        <v>0</v>
      </c>
      <c r="BD70" s="60">
        <f t="shared" si="13"/>
        <v>0</v>
      </c>
      <c r="BE70" s="60">
        <f t="shared" si="13"/>
        <v>0</v>
      </c>
      <c r="BF70" s="60">
        <f t="shared" si="13"/>
        <v>1523.7473811382351</v>
      </c>
      <c r="BG70" s="60">
        <f t="shared" si="13"/>
        <v>127.10011836029234</v>
      </c>
      <c r="BH70" s="60">
        <f t="shared" si="13"/>
        <v>0</v>
      </c>
      <c r="BI70" s="60">
        <f t="shared" si="13"/>
        <v>0</v>
      </c>
      <c r="BJ70" s="60">
        <f t="shared" si="13"/>
        <v>445.9900325339412</v>
      </c>
      <c r="BK70" s="103">
        <f>SUM(C70:BJ70)</f>
        <v>21580.841062769905</v>
      </c>
      <c r="BL70" s="146"/>
      <c r="BM70" s="148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</row>
    <row r="71" spans="1:150" ht="4.5" customHeight="1">
      <c r="A71" s="8"/>
      <c r="B71" s="20"/>
      <c r="C71" s="136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37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</row>
    <row r="72" spans="1:150" ht="14.25" customHeight="1">
      <c r="A72" s="8" t="s">
        <v>5</v>
      </c>
      <c r="B72" s="21" t="s">
        <v>24</v>
      </c>
      <c r="C72" s="136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37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</row>
    <row r="73" spans="1:150" s="26" customFormat="1" ht="12.75">
      <c r="A73" s="24"/>
      <c r="B73" s="25" t="s">
        <v>117</v>
      </c>
      <c r="C73" s="75">
        <v>0</v>
      </c>
      <c r="D73" s="75">
        <v>1.0483665146774</v>
      </c>
      <c r="E73" s="75">
        <v>0</v>
      </c>
      <c r="F73" s="75">
        <v>0</v>
      </c>
      <c r="G73" s="76">
        <v>0</v>
      </c>
      <c r="H73" s="77">
        <v>165.78354113199242</v>
      </c>
      <c r="I73" s="75">
        <v>81.6329591314172</v>
      </c>
      <c r="J73" s="75">
        <v>0</v>
      </c>
      <c r="K73" s="75">
        <v>0</v>
      </c>
      <c r="L73" s="76">
        <v>315.95579161731894</v>
      </c>
      <c r="M73" s="77">
        <v>0</v>
      </c>
      <c r="N73" s="75">
        <v>0</v>
      </c>
      <c r="O73" s="75">
        <v>0</v>
      </c>
      <c r="P73" s="75">
        <v>0</v>
      </c>
      <c r="Q73" s="76">
        <v>0</v>
      </c>
      <c r="R73" s="77">
        <v>73.66084139238158</v>
      </c>
      <c r="S73" s="75">
        <v>3.0368124519665995</v>
      </c>
      <c r="T73" s="75">
        <v>0</v>
      </c>
      <c r="U73" s="75">
        <v>0</v>
      </c>
      <c r="V73" s="78">
        <v>32.0562007399341</v>
      </c>
      <c r="W73" s="79">
        <v>0</v>
      </c>
      <c r="X73" s="75">
        <v>0</v>
      </c>
      <c r="Y73" s="75">
        <v>0</v>
      </c>
      <c r="Z73" s="75">
        <v>0</v>
      </c>
      <c r="AA73" s="76">
        <v>0</v>
      </c>
      <c r="AB73" s="77">
        <v>0.49852833180580003</v>
      </c>
      <c r="AC73" s="75">
        <v>0.1589822422257</v>
      </c>
      <c r="AD73" s="75">
        <v>0</v>
      </c>
      <c r="AE73" s="75">
        <v>0</v>
      </c>
      <c r="AF73" s="76">
        <v>5.136063946935299</v>
      </c>
      <c r="AG73" s="77">
        <v>0</v>
      </c>
      <c r="AH73" s="75">
        <v>0</v>
      </c>
      <c r="AI73" s="75">
        <v>0</v>
      </c>
      <c r="AJ73" s="75">
        <v>0</v>
      </c>
      <c r="AK73" s="76">
        <v>0</v>
      </c>
      <c r="AL73" s="77">
        <v>0</v>
      </c>
      <c r="AM73" s="75">
        <v>0</v>
      </c>
      <c r="AN73" s="75">
        <v>0</v>
      </c>
      <c r="AO73" s="75">
        <v>0</v>
      </c>
      <c r="AP73" s="76">
        <v>5.0887786600966995</v>
      </c>
      <c r="AQ73" s="77">
        <v>0</v>
      </c>
      <c r="AR73" s="75">
        <v>0</v>
      </c>
      <c r="AS73" s="75">
        <v>0</v>
      </c>
      <c r="AT73" s="75">
        <v>0</v>
      </c>
      <c r="AU73" s="76">
        <v>0</v>
      </c>
      <c r="AV73" s="77">
        <v>121.20900261904978</v>
      </c>
      <c r="AW73" s="75">
        <v>38.07208473711598</v>
      </c>
      <c r="AX73" s="75">
        <v>0</v>
      </c>
      <c r="AY73" s="75">
        <v>0</v>
      </c>
      <c r="AZ73" s="76">
        <v>269.38822370905723</v>
      </c>
      <c r="BA73" s="77">
        <v>0</v>
      </c>
      <c r="BB73" s="75">
        <v>0</v>
      </c>
      <c r="BC73" s="75">
        <v>0</v>
      </c>
      <c r="BD73" s="75">
        <v>0</v>
      </c>
      <c r="BE73" s="76">
        <v>0</v>
      </c>
      <c r="BF73" s="77">
        <v>39.63862263181411</v>
      </c>
      <c r="BG73" s="75">
        <v>65.53289098912471</v>
      </c>
      <c r="BH73" s="75">
        <v>0</v>
      </c>
      <c r="BI73" s="75">
        <v>0</v>
      </c>
      <c r="BJ73" s="76">
        <v>26.227625216376996</v>
      </c>
      <c r="BK73" s="68">
        <f>SUM(C73:BJ73)</f>
        <v>1244.1253160632907</v>
      </c>
      <c r="BL73" s="42"/>
      <c r="BM73" s="145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</row>
    <row r="74" spans="1:150" s="83" customFormat="1" ht="13.5" thickBot="1">
      <c r="A74" s="80"/>
      <c r="B74" s="81" t="s">
        <v>82</v>
      </c>
      <c r="C74" s="82">
        <f>SUM(C73)</f>
        <v>0</v>
      </c>
      <c r="D74" s="82">
        <f aca="true" t="shared" si="14" ref="D74:BK74">SUM(D73)</f>
        <v>1.0483665146774</v>
      </c>
      <c r="E74" s="82">
        <f t="shared" si="14"/>
        <v>0</v>
      </c>
      <c r="F74" s="82">
        <f t="shared" si="14"/>
        <v>0</v>
      </c>
      <c r="G74" s="82">
        <f t="shared" si="14"/>
        <v>0</v>
      </c>
      <c r="H74" s="82">
        <f t="shared" si="14"/>
        <v>165.78354113199242</v>
      </c>
      <c r="I74" s="82">
        <f t="shared" si="14"/>
        <v>81.6329591314172</v>
      </c>
      <c r="J74" s="82">
        <f t="shared" si="14"/>
        <v>0</v>
      </c>
      <c r="K74" s="82">
        <f t="shared" si="14"/>
        <v>0</v>
      </c>
      <c r="L74" s="82">
        <f t="shared" si="14"/>
        <v>315.95579161731894</v>
      </c>
      <c r="M74" s="82">
        <f t="shared" si="14"/>
        <v>0</v>
      </c>
      <c r="N74" s="82">
        <f t="shared" si="14"/>
        <v>0</v>
      </c>
      <c r="O74" s="82">
        <f t="shared" si="14"/>
        <v>0</v>
      </c>
      <c r="P74" s="82">
        <f t="shared" si="14"/>
        <v>0</v>
      </c>
      <c r="Q74" s="82">
        <f t="shared" si="14"/>
        <v>0</v>
      </c>
      <c r="R74" s="82">
        <f t="shared" si="14"/>
        <v>73.66084139238158</v>
      </c>
      <c r="S74" s="82">
        <f t="shared" si="14"/>
        <v>3.0368124519665995</v>
      </c>
      <c r="T74" s="82">
        <f t="shared" si="14"/>
        <v>0</v>
      </c>
      <c r="U74" s="82">
        <f t="shared" si="14"/>
        <v>0</v>
      </c>
      <c r="V74" s="82">
        <f t="shared" si="14"/>
        <v>32.0562007399341</v>
      </c>
      <c r="W74" s="82">
        <f t="shared" si="14"/>
        <v>0</v>
      </c>
      <c r="X74" s="82">
        <f t="shared" si="14"/>
        <v>0</v>
      </c>
      <c r="Y74" s="82">
        <f t="shared" si="14"/>
        <v>0</v>
      </c>
      <c r="Z74" s="82">
        <f t="shared" si="14"/>
        <v>0</v>
      </c>
      <c r="AA74" s="82">
        <f t="shared" si="14"/>
        <v>0</v>
      </c>
      <c r="AB74" s="82">
        <f t="shared" si="14"/>
        <v>0.49852833180580003</v>
      </c>
      <c r="AC74" s="82">
        <f t="shared" si="14"/>
        <v>0.1589822422257</v>
      </c>
      <c r="AD74" s="82">
        <f t="shared" si="14"/>
        <v>0</v>
      </c>
      <c r="AE74" s="82">
        <f t="shared" si="14"/>
        <v>0</v>
      </c>
      <c r="AF74" s="82">
        <f t="shared" si="14"/>
        <v>5.136063946935299</v>
      </c>
      <c r="AG74" s="82">
        <f t="shared" si="14"/>
        <v>0</v>
      </c>
      <c r="AH74" s="82">
        <f t="shared" si="14"/>
        <v>0</v>
      </c>
      <c r="AI74" s="82">
        <f t="shared" si="14"/>
        <v>0</v>
      </c>
      <c r="AJ74" s="82">
        <f t="shared" si="14"/>
        <v>0</v>
      </c>
      <c r="AK74" s="82">
        <f t="shared" si="14"/>
        <v>0</v>
      </c>
      <c r="AL74" s="82">
        <f t="shared" si="14"/>
        <v>0</v>
      </c>
      <c r="AM74" s="82">
        <f t="shared" si="14"/>
        <v>0</v>
      </c>
      <c r="AN74" s="82">
        <f t="shared" si="14"/>
        <v>0</v>
      </c>
      <c r="AO74" s="82">
        <f t="shared" si="14"/>
        <v>0</v>
      </c>
      <c r="AP74" s="82">
        <f t="shared" si="14"/>
        <v>5.0887786600966995</v>
      </c>
      <c r="AQ74" s="82">
        <f t="shared" si="14"/>
        <v>0</v>
      </c>
      <c r="AR74" s="82">
        <f t="shared" si="14"/>
        <v>0</v>
      </c>
      <c r="AS74" s="82">
        <f t="shared" si="14"/>
        <v>0</v>
      </c>
      <c r="AT74" s="82">
        <f t="shared" si="14"/>
        <v>0</v>
      </c>
      <c r="AU74" s="82">
        <f t="shared" si="14"/>
        <v>0</v>
      </c>
      <c r="AV74" s="82">
        <f t="shared" si="14"/>
        <v>121.20900261904978</v>
      </c>
      <c r="AW74" s="82">
        <f t="shared" si="14"/>
        <v>38.07208473711598</v>
      </c>
      <c r="AX74" s="82">
        <f t="shared" si="14"/>
        <v>0</v>
      </c>
      <c r="AY74" s="82">
        <f t="shared" si="14"/>
        <v>0</v>
      </c>
      <c r="AZ74" s="82">
        <f t="shared" si="14"/>
        <v>269.38822370905723</v>
      </c>
      <c r="BA74" s="82">
        <f t="shared" si="14"/>
        <v>0</v>
      </c>
      <c r="BB74" s="82">
        <f t="shared" si="14"/>
        <v>0</v>
      </c>
      <c r="BC74" s="82">
        <f t="shared" si="14"/>
        <v>0</v>
      </c>
      <c r="BD74" s="82">
        <f t="shared" si="14"/>
        <v>0</v>
      </c>
      <c r="BE74" s="82">
        <f t="shared" si="14"/>
        <v>0</v>
      </c>
      <c r="BF74" s="82">
        <f t="shared" si="14"/>
        <v>39.63862263181411</v>
      </c>
      <c r="BG74" s="82">
        <f t="shared" si="14"/>
        <v>65.53289098912471</v>
      </c>
      <c r="BH74" s="82">
        <f t="shared" si="14"/>
        <v>0</v>
      </c>
      <c r="BI74" s="82">
        <f t="shared" si="14"/>
        <v>0</v>
      </c>
      <c r="BJ74" s="82">
        <f t="shared" si="14"/>
        <v>26.227625216376996</v>
      </c>
      <c r="BK74" s="91">
        <f t="shared" si="14"/>
        <v>1244.1253160632907</v>
      </c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</row>
    <row r="75" spans="1:150" ht="6" customHeight="1">
      <c r="A75" s="4"/>
      <c r="B75" s="13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</row>
    <row r="76" spans="1:150" ht="12.75">
      <c r="A76" s="4"/>
      <c r="B76" s="4" t="s">
        <v>115</v>
      </c>
      <c r="L76" s="62" t="s">
        <v>37</v>
      </c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</row>
    <row r="77" spans="1:150" ht="12.75">
      <c r="A77" s="4"/>
      <c r="B77" s="4" t="s">
        <v>116</v>
      </c>
      <c r="L77" s="63" t="s">
        <v>29</v>
      </c>
      <c r="BK77" s="90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</row>
    <row r="78" spans="12:150" ht="12.75">
      <c r="L78" s="63" t="s">
        <v>30</v>
      </c>
      <c r="BK78" s="61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</row>
    <row r="79" spans="2:150" ht="12.75">
      <c r="B79" s="4" t="s">
        <v>32</v>
      </c>
      <c r="L79" s="63" t="s">
        <v>97</v>
      </c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</row>
    <row r="80" spans="2:150" ht="12.75">
      <c r="B80" s="4" t="s">
        <v>33</v>
      </c>
      <c r="L80" s="63" t="s">
        <v>99</v>
      </c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</row>
    <row r="81" spans="2:150" ht="12.75">
      <c r="B81" s="4"/>
      <c r="L81" s="63" t="s">
        <v>31</v>
      </c>
      <c r="BK81" s="104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</row>
    <row r="82" spans="64:150" ht="12.75"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</row>
    <row r="83" spans="64:150" ht="12.75"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</row>
    <row r="84" spans="64:150" ht="12.75"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</row>
    <row r="85" spans="64:150" ht="12.75"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</row>
    <row r="86" spans="64:150" ht="12.75"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</row>
    <row r="87" spans="64:150" ht="12.75"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</row>
    <row r="88" spans="64:150" ht="12.75"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</row>
    <row r="89" spans="64:150" ht="12.75"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</row>
    <row r="90" spans="64:150" ht="12.75"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</row>
    <row r="91" spans="64:150" ht="12.75"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</row>
    <row r="92" spans="64:150" ht="12.75"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</row>
    <row r="93" spans="64:150" ht="12.75"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</row>
    <row r="94" spans="64:150" ht="12.75"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</row>
    <row r="95" spans="64:150" ht="12.75"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</row>
    <row r="96" spans="64:150" ht="12.75"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</row>
    <row r="97" spans="64:150" ht="12.75"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</row>
    <row r="98" spans="64:150" ht="12.75"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</row>
    <row r="99" spans="64:150" ht="12.75"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</row>
    <row r="100" spans="64:150" ht="12.75"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</row>
    <row r="101" spans="64:150" ht="12.75"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</row>
    <row r="102" spans="64:150" ht="12.75"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</row>
    <row r="103" spans="64:150" ht="12.75"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</row>
    <row r="104" spans="64:150" ht="12.75"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</row>
    <row r="105" spans="64:150" ht="12.75"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</row>
    <row r="106" spans="64:150" ht="12.75"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</row>
    <row r="107" spans="64:150" ht="12.75"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</row>
    <row r="108" spans="64:150" ht="12.75"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</row>
    <row r="109" spans="64:150" ht="12.75"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</row>
    <row r="110" spans="64:150" ht="12.75"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</row>
    <row r="111" spans="64:150" ht="12.75"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</row>
    <row r="112" spans="64:150" ht="12.75"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</row>
    <row r="113" spans="64:150" ht="12.75"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</row>
    <row r="114" spans="64:150" ht="12.75"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</row>
    <row r="115" spans="64:150" ht="12.75"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</row>
    <row r="116" spans="64:150" ht="12.75"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</row>
    <row r="117" spans="64:150" ht="12.75"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</row>
    <row r="118" spans="64:150" ht="12.75"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</row>
    <row r="119" spans="64:150" ht="12.75"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</row>
    <row r="120" spans="64:150" ht="12.75"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</row>
    <row r="121" spans="64:150" ht="12.75"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</row>
    <row r="122" spans="64:150" ht="12.75"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</row>
  </sheetData>
  <sheetProtection/>
  <mergeCells count="48">
    <mergeCell ref="C29:BK29"/>
    <mergeCell ref="C72:BK72"/>
    <mergeCell ref="C54:BK54"/>
    <mergeCell ref="C55:BK55"/>
    <mergeCell ref="C58:BK58"/>
    <mergeCell ref="C64:BK64"/>
    <mergeCell ref="C65:BK65"/>
    <mergeCell ref="C69:BK69"/>
    <mergeCell ref="C32:BK32"/>
    <mergeCell ref="C53:BK53"/>
    <mergeCell ref="A1:A5"/>
    <mergeCell ref="C50:BK50"/>
    <mergeCell ref="C71:BK71"/>
    <mergeCell ref="C28:BK28"/>
    <mergeCell ref="C10:BK10"/>
    <mergeCell ref="C13:BK13"/>
    <mergeCell ref="C16:BK16"/>
    <mergeCell ref="C19:BK19"/>
    <mergeCell ref="C66:BK66"/>
    <mergeCell ref="AB4:AF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C27:BK27"/>
    <mergeCell ref="W3:AF3"/>
    <mergeCell ref="C48:BK48"/>
    <mergeCell ref="C49:BK49"/>
    <mergeCell ref="AG4:AK4"/>
    <mergeCell ref="AQ3:AZ3"/>
    <mergeCell ref="R4:V4"/>
    <mergeCell ref="BF4:BJ4"/>
    <mergeCell ref="AV4:AZ4"/>
    <mergeCell ref="AL4:AP4"/>
    <mergeCell ref="C22:BK22"/>
    <mergeCell ref="M3:V3"/>
    <mergeCell ref="AQ2:BJ2"/>
    <mergeCell ref="C1:BK1"/>
    <mergeCell ref="BA3:BJ3"/>
    <mergeCell ref="C4:G4"/>
    <mergeCell ref="M4:Q4"/>
    <mergeCell ref="W4:AA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20">
      <selection activeCell="G44" sqref="G44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9.710937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8515625" style="0" customWidth="1"/>
    <col min="12" max="12" width="19.8515625" style="0" bestFit="1" customWidth="1"/>
  </cols>
  <sheetData>
    <row r="2" spans="2:12" ht="12.75">
      <c r="B2" s="142" t="s">
        <v>129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142" t="s">
        <v>100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2:12" ht="30">
      <c r="B4" s="3" t="s">
        <v>74</v>
      </c>
      <c r="C4" s="12" t="s">
        <v>38</v>
      </c>
      <c r="D4" s="35" t="s">
        <v>86</v>
      </c>
      <c r="E4" s="35" t="s">
        <v>87</v>
      </c>
      <c r="F4" s="35" t="s">
        <v>7</v>
      </c>
      <c r="G4" s="12" t="s">
        <v>8</v>
      </c>
      <c r="H4" s="12" t="s">
        <v>21</v>
      </c>
      <c r="I4" s="12" t="s">
        <v>93</v>
      </c>
      <c r="J4" s="35" t="s">
        <v>94</v>
      </c>
      <c r="K4" s="36" t="s">
        <v>73</v>
      </c>
      <c r="L4" s="35" t="s">
        <v>95</v>
      </c>
    </row>
    <row r="5" spans="2:12" ht="12.75">
      <c r="B5" s="9">
        <v>1</v>
      </c>
      <c r="C5" s="10" t="s">
        <v>39</v>
      </c>
      <c r="D5" s="37">
        <v>0</v>
      </c>
      <c r="E5" s="37">
        <v>0.025749064645</v>
      </c>
      <c r="F5" s="37">
        <v>0.6532350984491999</v>
      </c>
      <c r="G5" s="37">
        <f>SUM(H44)</f>
        <v>0</v>
      </c>
      <c r="H5" s="37">
        <v>0</v>
      </c>
      <c r="I5" s="37">
        <v>0</v>
      </c>
      <c r="J5" s="22">
        <v>0.0038701214499999993</v>
      </c>
      <c r="K5" s="22">
        <f>SUM(D5:J5)</f>
        <v>0.6828542845441999</v>
      </c>
      <c r="L5" s="37">
        <v>0.0313467471934</v>
      </c>
    </row>
    <row r="6" spans="2:12" ht="12.75">
      <c r="B6" s="9">
        <v>2</v>
      </c>
      <c r="C6" s="11" t="s">
        <v>40</v>
      </c>
      <c r="D6" s="37">
        <v>2.8102035575124997</v>
      </c>
      <c r="E6" s="37">
        <v>3.9746611192216</v>
      </c>
      <c r="F6" s="37">
        <v>128.56497451800774</v>
      </c>
      <c r="G6" s="37">
        <v>0</v>
      </c>
      <c r="H6" s="37">
        <v>0</v>
      </c>
      <c r="I6" s="37">
        <v>0</v>
      </c>
      <c r="J6" s="22">
        <v>4.508441748319987</v>
      </c>
      <c r="K6" s="22">
        <f aca="true" t="shared" si="0" ref="K6:K41">SUM(D6:J6)</f>
        <v>139.85828094306183</v>
      </c>
      <c r="L6" s="37">
        <v>11.988331385251898</v>
      </c>
    </row>
    <row r="7" spans="2:12" ht="12.75">
      <c r="B7" s="9">
        <v>3</v>
      </c>
      <c r="C7" s="10" t="s">
        <v>41</v>
      </c>
      <c r="D7" s="37">
        <v>0</v>
      </c>
      <c r="E7" s="37">
        <v>0.0006777064193</v>
      </c>
      <c r="F7" s="37">
        <v>1.1187672635139003</v>
      </c>
      <c r="G7" s="37">
        <v>0</v>
      </c>
      <c r="H7" s="37">
        <v>0</v>
      </c>
      <c r="I7" s="37">
        <v>0</v>
      </c>
      <c r="J7" s="22">
        <v>0.04764936751</v>
      </c>
      <c r="K7" s="22">
        <f t="shared" si="0"/>
        <v>1.1670943374432003</v>
      </c>
      <c r="L7" s="37">
        <v>0.12289499696750002</v>
      </c>
    </row>
    <row r="8" spans="2:12" ht="12.75">
      <c r="B8" s="9">
        <v>4</v>
      </c>
      <c r="C8" s="11" t="s">
        <v>42</v>
      </c>
      <c r="D8" s="37">
        <v>0.8299391517731</v>
      </c>
      <c r="E8" s="37">
        <v>1.1966231115148998</v>
      </c>
      <c r="F8" s="37">
        <v>64.53867920893275</v>
      </c>
      <c r="G8" s="37">
        <v>0</v>
      </c>
      <c r="H8" s="37">
        <v>0</v>
      </c>
      <c r="I8" s="37">
        <v>0</v>
      </c>
      <c r="J8" s="22">
        <v>0.6455332280120006</v>
      </c>
      <c r="K8" s="22">
        <f t="shared" si="0"/>
        <v>67.21077470023275</v>
      </c>
      <c r="L8" s="37">
        <v>2.4407822086421005</v>
      </c>
    </row>
    <row r="9" spans="2:12" ht="12.75">
      <c r="B9" s="9">
        <v>5</v>
      </c>
      <c r="C9" s="11" t="s">
        <v>43</v>
      </c>
      <c r="D9" s="37">
        <v>3.174085997223</v>
      </c>
      <c r="E9" s="37">
        <v>2.4673722653185997</v>
      </c>
      <c r="F9" s="37">
        <v>65.30410175989267</v>
      </c>
      <c r="G9" s="37">
        <v>0</v>
      </c>
      <c r="H9" s="37">
        <v>0</v>
      </c>
      <c r="I9" s="37">
        <v>0</v>
      </c>
      <c r="J9" s="22">
        <v>1.1574560859719971</v>
      </c>
      <c r="K9" s="22">
        <f t="shared" si="0"/>
        <v>72.10301610840628</v>
      </c>
      <c r="L9" s="37">
        <v>7.129875317509</v>
      </c>
    </row>
    <row r="10" spans="2:12" ht="12.75">
      <c r="B10" s="9">
        <v>6</v>
      </c>
      <c r="C10" s="11" t="s">
        <v>44</v>
      </c>
      <c r="D10" s="37">
        <v>4.747182796578801</v>
      </c>
      <c r="E10" s="37">
        <v>0.6666476352245</v>
      </c>
      <c r="F10" s="37">
        <v>63.672880042287844</v>
      </c>
      <c r="G10" s="37">
        <v>0</v>
      </c>
      <c r="H10" s="37">
        <v>0</v>
      </c>
      <c r="I10" s="37">
        <v>0</v>
      </c>
      <c r="J10" s="22">
        <v>0.9423497203319985</v>
      </c>
      <c r="K10" s="22">
        <f t="shared" si="0"/>
        <v>70.02906019442315</v>
      </c>
      <c r="L10" s="37">
        <v>3.734847943416399</v>
      </c>
    </row>
    <row r="11" spans="2:12" ht="12.75">
      <c r="B11" s="9">
        <v>7</v>
      </c>
      <c r="C11" s="11" t="s">
        <v>45</v>
      </c>
      <c r="D11" s="37">
        <v>2.6533489840623994</v>
      </c>
      <c r="E11" s="37">
        <v>0.9773762860304995</v>
      </c>
      <c r="F11" s="37">
        <v>77.32160800073316</v>
      </c>
      <c r="G11" s="37">
        <v>0</v>
      </c>
      <c r="H11" s="37">
        <v>0</v>
      </c>
      <c r="I11" s="37">
        <v>0</v>
      </c>
      <c r="J11" s="22">
        <v>0.5492052315679987</v>
      </c>
      <c r="K11" s="22">
        <f t="shared" si="0"/>
        <v>81.50153850239406</v>
      </c>
      <c r="L11" s="37">
        <v>2.6499994117709993</v>
      </c>
    </row>
    <row r="12" spans="2:12" ht="12.75">
      <c r="B12" s="9">
        <v>8</v>
      </c>
      <c r="C12" s="10" t="s">
        <v>46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22">
        <v>0</v>
      </c>
      <c r="K12" s="22">
        <f t="shared" si="0"/>
        <v>0</v>
      </c>
      <c r="L12" s="37">
        <v>0</v>
      </c>
    </row>
    <row r="13" spans="2:12" ht="12.75">
      <c r="B13" s="9">
        <v>9</v>
      </c>
      <c r="C13" s="10" t="s">
        <v>47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22">
        <v>0</v>
      </c>
      <c r="K13" s="22">
        <f t="shared" si="0"/>
        <v>0</v>
      </c>
      <c r="L13" s="37">
        <v>0</v>
      </c>
    </row>
    <row r="14" spans="2:12" ht="12.75">
      <c r="B14" s="9">
        <v>10</v>
      </c>
      <c r="C14" s="11" t="s">
        <v>48</v>
      </c>
      <c r="D14" s="37">
        <v>16.006204525640303</v>
      </c>
      <c r="E14" s="37">
        <v>0.2639971764346258</v>
      </c>
      <c r="F14" s="37">
        <v>99.70529735547562</v>
      </c>
      <c r="G14" s="37">
        <v>0</v>
      </c>
      <c r="H14" s="37">
        <v>0</v>
      </c>
      <c r="I14" s="37">
        <v>0</v>
      </c>
      <c r="J14" s="22">
        <v>1.0602746228579991</v>
      </c>
      <c r="K14" s="22">
        <f t="shared" si="0"/>
        <v>117.03577368040855</v>
      </c>
      <c r="L14" s="37">
        <v>69.62997421380123</v>
      </c>
    </row>
    <row r="15" spans="2:12" ht="12.75">
      <c r="B15" s="9">
        <v>11</v>
      </c>
      <c r="C15" s="11" t="s">
        <v>49</v>
      </c>
      <c r="D15" s="37">
        <v>35.80693473336472</v>
      </c>
      <c r="E15" s="37">
        <v>13.230925793856088</v>
      </c>
      <c r="F15" s="37">
        <v>1767.7170055641589</v>
      </c>
      <c r="G15" s="37">
        <v>0</v>
      </c>
      <c r="H15" s="37">
        <v>0</v>
      </c>
      <c r="I15" s="37">
        <v>0</v>
      </c>
      <c r="J15" s="22">
        <v>36.76560397540593</v>
      </c>
      <c r="K15" s="22">
        <f t="shared" si="0"/>
        <v>1853.5204700667855</v>
      </c>
      <c r="L15" s="37">
        <v>47.0788976945575</v>
      </c>
    </row>
    <row r="16" spans="2:12" ht="12.75">
      <c r="B16" s="9">
        <v>12</v>
      </c>
      <c r="C16" s="11" t="s">
        <v>50</v>
      </c>
      <c r="D16" s="37">
        <v>40.640095008471086</v>
      </c>
      <c r="E16" s="37">
        <v>6.499078149413399</v>
      </c>
      <c r="F16" s="37">
        <v>552.4521722577186</v>
      </c>
      <c r="G16" s="37">
        <v>0</v>
      </c>
      <c r="H16" s="37">
        <v>0</v>
      </c>
      <c r="I16" s="37">
        <v>0</v>
      </c>
      <c r="J16" s="22">
        <v>25.019090124531996</v>
      </c>
      <c r="K16" s="22">
        <f t="shared" si="0"/>
        <v>624.6104355401351</v>
      </c>
      <c r="L16" s="37">
        <v>67.4535889419839</v>
      </c>
    </row>
    <row r="17" spans="2:12" ht="12.75">
      <c r="B17" s="9">
        <v>13</v>
      </c>
      <c r="C17" s="11" t="s">
        <v>51</v>
      </c>
      <c r="D17" s="37">
        <v>0.40689397128960003</v>
      </c>
      <c r="E17" s="37">
        <v>0.34177331299929997</v>
      </c>
      <c r="F17" s="37">
        <v>18.342812303237704</v>
      </c>
      <c r="G17" s="37">
        <v>0</v>
      </c>
      <c r="H17" s="37">
        <v>0</v>
      </c>
      <c r="I17" s="37">
        <v>0</v>
      </c>
      <c r="J17" s="22">
        <v>0.37866756689999953</v>
      </c>
      <c r="K17" s="22">
        <f t="shared" si="0"/>
        <v>19.470147154426602</v>
      </c>
      <c r="L17" s="37">
        <v>1.3104171033855</v>
      </c>
    </row>
    <row r="18" spans="2:12" ht="12.75">
      <c r="B18" s="9">
        <v>14</v>
      </c>
      <c r="C18" s="11" t="s">
        <v>52</v>
      </c>
      <c r="D18" s="37">
        <v>0.5972570348056001</v>
      </c>
      <c r="E18" s="37">
        <v>0.6967608940638</v>
      </c>
      <c r="F18" s="37">
        <v>10.1372297130515</v>
      </c>
      <c r="G18" s="37">
        <v>0</v>
      </c>
      <c r="H18" s="37">
        <v>0</v>
      </c>
      <c r="I18" s="37">
        <v>0</v>
      </c>
      <c r="J18" s="22">
        <v>0.4644636696419999</v>
      </c>
      <c r="K18" s="22">
        <f t="shared" si="0"/>
        <v>11.895711311562902</v>
      </c>
      <c r="L18" s="37">
        <v>0.9176509771276</v>
      </c>
    </row>
    <row r="19" spans="2:12" ht="12.75">
      <c r="B19" s="9">
        <v>15</v>
      </c>
      <c r="C19" s="11" t="s">
        <v>53</v>
      </c>
      <c r="D19" s="37">
        <v>3.2753784591903994</v>
      </c>
      <c r="E19" s="37">
        <v>1.6225668186745996</v>
      </c>
      <c r="F19" s="37">
        <v>77.08111231421032</v>
      </c>
      <c r="G19" s="37">
        <v>0</v>
      </c>
      <c r="H19" s="37">
        <v>0</v>
      </c>
      <c r="I19" s="37">
        <v>0</v>
      </c>
      <c r="J19" s="22">
        <v>2.1768515769900003</v>
      </c>
      <c r="K19" s="22">
        <f t="shared" si="0"/>
        <v>84.15590916906532</v>
      </c>
      <c r="L19" s="37">
        <v>4.9868839068004</v>
      </c>
    </row>
    <row r="20" spans="2:12" ht="12.75">
      <c r="B20" s="9">
        <v>16</v>
      </c>
      <c r="C20" s="11" t="s">
        <v>54</v>
      </c>
      <c r="D20" s="37">
        <v>72.67887656472344</v>
      </c>
      <c r="E20" s="37">
        <v>27.192902572019086</v>
      </c>
      <c r="F20" s="37">
        <v>1263.896324783426</v>
      </c>
      <c r="G20" s="37">
        <v>0</v>
      </c>
      <c r="H20" s="37">
        <v>0</v>
      </c>
      <c r="I20" s="37">
        <v>0</v>
      </c>
      <c r="J20" s="22">
        <v>60.956265955526014</v>
      </c>
      <c r="K20" s="22">
        <f t="shared" si="0"/>
        <v>1424.7243698756947</v>
      </c>
      <c r="L20" s="37">
        <v>132.15078740610986</v>
      </c>
    </row>
    <row r="21" spans="2:12" ht="12.75">
      <c r="B21" s="9">
        <v>17</v>
      </c>
      <c r="C21" s="11" t="s">
        <v>55</v>
      </c>
      <c r="D21" s="37">
        <v>7.1220206676093</v>
      </c>
      <c r="E21" s="37">
        <v>3.6306084490926995</v>
      </c>
      <c r="F21" s="37">
        <v>110.42543541793553</v>
      </c>
      <c r="G21" s="37">
        <v>0</v>
      </c>
      <c r="H21" s="37">
        <v>0</v>
      </c>
      <c r="I21" s="37">
        <v>0</v>
      </c>
      <c r="J21" s="22">
        <v>7.559057371939995</v>
      </c>
      <c r="K21" s="22">
        <f t="shared" si="0"/>
        <v>128.73712190657753</v>
      </c>
      <c r="L21" s="37">
        <v>13.5030252964127</v>
      </c>
    </row>
    <row r="22" spans="2:12" ht="12.75">
      <c r="B22" s="9">
        <v>18</v>
      </c>
      <c r="C22" s="10" t="s">
        <v>56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22">
        <v>0</v>
      </c>
      <c r="K22" s="22">
        <f t="shared" si="0"/>
        <v>0</v>
      </c>
      <c r="L22" s="37">
        <v>0</v>
      </c>
    </row>
    <row r="23" spans="2:12" ht="12.75">
      <c r="B23" s="9">
        <v>19</v>
      </c>
      <c r="C23" s="11" t="s">
        <v>57</v>
      </c>
      <c r="D23" s="37">
        <v>22.034646791765923</v>
      </c>
      <c r="E23" s="37">
        <v>3.4679190203162005</v>
      </c>
      <c r="F23" s="37">
        <v>276.5616135380803</v>
      </c>
      <c r="G23" s="37">
        <v>0</v>
      </c>
      <c r="H23" s="37">
        <v>0</v>
      </c>
      <c r="I23" s="37">
        <v>0</v>
      </c>
      <c r="J23" s="22">
        <v>5.374682157677994</v>
      </c>
      <c r="K23" s="22">
        <f t="shared" si="0"/>
        <v>307.4388615078404</v>
      </c>
      <c r="L23" s="37">
        <v>22.222476839729996</v>
      </c>
    </row>
    <row r="24" spans="2:12" ht="12.75">
      <c r="B24" s="9">
        <v>20</v>
      </c>
      <c r="C24" s="11" t="s">
        <v>58</v>
      </c>
      <c r="D24" s="37">
        <v>360.12050424175334</v>
      </c>
      <c r="E24" s="37">
        <v>78.47606213650776</v>
      </c>
      <c r="F24" s="37">
        <v>8714.784634041504</v>
      </c>
      <c r="G24" s="37">
        <v>0</v>
      </c>
      <c r="H24" s="37">
        <v>0</v>
      </c>
      <c r="I24" s="37">
        <v>0</v>
      </c>
      <c r="J24" s="22">
        <v>1561.7918158741925</v>
      </c>
      <c r="K24" s="22">
        <f t="shared" si="0"/>
        <v>10715.173016293957</v>
      </c>
      <c r="L24" s="37">
        <v>446.1647583904948</v>
      </c>
    </row>
    <row r="25" spans="2:12" ht="12.75">
      <c r="B25" s="9">
        <v>21</v>
      </c>
      <c r="C25" s="10" t="s">
        <v>59</v>
      </c>
      <c r="D25" s="37">
        <v>0</v>
      </c>
      <c r="E25" s="37">
        <v>0.0032475625159999995</v>
      </c>
      <c r="F25" s="37">
        <v>1.4187822621574</v>
      </c>
      <c r="G25" s="37">
        <v>0</v>
      </c>
      <c r="H25" s="37">
        <v>0</v>
      </c>
      <c r="I25" s="37">
        <v>0</v>
      </c>
      <c r="J25" s="22">
        <v>0.026688788914000006</v>
      </c>
      <c r="K25" s="22">
        <f t="shared" si="0"/>
        <v>1.4487186135874</v>
      </c>
      <c r="L25" s="37">
        <v>0.20221880916069998</v>
      </c>
    </row>
    <row r="26" spans="2:12" ht="12.75">
      <c r="B26" s="9">
        <v>22</v>
      </c>
      <c r="C26" s="11" t="s">
        <v>60</v>
      </c>
      <c r="D26" s="37">
        <v>5.8256612900000005E-05</v>
      </c>
      <c r="E26" s="37">
        <v>0.0141073923223</v>
      </c>
      <c r="F26" s="37">
        <v>4.8865476384124</v>
      </c>
      <c r="G26" s="37">
        <v>0</v>
      </c>
      <c r="H26" s="37">
        <v>0</v>
      </c>
      <c r="I26" s="37">
        <v>0</v>
      </c>
      <c r="J26" s="22">
        <v>0.31045255493799995</v>
      </c>
      <c r="K26" s="22">
        <f t="shared" si="0"/>
        <v>5.2111658422856</v>
      </c>
      <c r="L26" s="37">
        <v>0.4957228391926</v>
      </c>
    </row>
    <row r="27" spans="2:12" ht="12.75">
      <c r="B27" s="9">
        <v>23</v>
      </c>
      <c r="C27" s="10" t="s">
        <v>61</v>
      </c>
      <c r="D27" s="37">
        <v>0.0200715568064</v>
      </c>
      <c r="E27" s="37">
        <v>0</v>
      </c>
      <c r="F27" s="37">
        <v>0.036321036516</v>
      </c>
      <c r="G27" s="37">
        <v>0</v>
      </c>
      <c r="H27" s="37">
        <v>0</v>
      </c>
      <c r="I27" s="37">
        <v>0</v>
      </c>
      <c r="J27" s="22">
        <v>0</v>
      </c>
      <c r="K27" s="22">
        <f t="shared" si="0"/>
        <v>0.0563925933224</v>
      </c>
      <c r="L27" s="37">
        <v>0</v>
      </c>
    </row>
    <row r="28" spans="2:12" ht="12.75">
      <c r="B28" s="9">
        <v>24</v>
      </c>
      <c r="C28" s="10" t="s">
        <v>62</v>
      </c>
      <c r="D28" s="37">
        <v>0</v>
      </c>
      <c r="E28" s="37">
        <v>0.0071186306772</v>
      </c>
      <c r="F28" s="37">
        <v>0.5436565698688001</v>
      </c>
      <c r="G28" s="37">
        <v>0</v>
      </c>
      <c r="H28" s="37">
        <v>0</v>
      </c>
      <c r="I28" s="37">
        <v>0</v>
      </c>
      <c r="J28" s="22">
        <v>0.0056803255280000004</v>
      </c>
      <c r="K28" s="22">
        <f t="shared" si="0"/>
        <v>0.5564555260740001</v>
      </c>
      <c r="L28" s="37">
        <v>0.0610785504515</v>
      </c>
    </row>
    <row r="29" spans="2:12" ht="12.75">
      <c r="B29" s="9">
        <v>25</v>
      </c>
      <c r="C29" s="11" t="s">
        <v>63</v>
      </c>
      <c r="D29" s="37">
        <v>63.68343909640463</v>
      </c>
      <c r="E29" s="37">
        <v>15.627164868924696</v>
      </c>
      <c r="F29" s="37">
        <v>2150.677174783472</v>
      </c>
      <c r="G29" s="37">
        <v>0</v>
      </c>
      <c r="H29" s="37">
        <v>0</v>
      </c>
      <c r="I29" s="37">
        <v>0</v>
      </c>
      <c r="J29" s="22">
        <v>79.74358679846189</v>
      </c>
      <c r="K29" s="22">
        <f t="shared" si="0"/>
        <v>2309.731365547263</v>
      </c>
      <c r="L29" s="37">
        <v>133.15794651504424</v>
      </c>
    </row>
    <row r="30" spans="2:12" ht="12.75">
      <c r="B30" s="9">
        <v>26</v>
      </c>
      <c r="C30" s="11" t="s">
        <v>64</v>
      </c>
      <c r="D30" s="37">
        <v>1.5556130767076997</v>
      </c>
      <c r="E30" s="37">
        <v>0.8858148018363997</v>
      </c>
      <c r="F30" s="37">
        <v>72.83279651346717</v>
      </c>
      <c r="G30" s="37">
        <v>0</v>
      </c>
      <c r="H30" s="37">
        <v>0</v>
      </c>
      <c r="I30" s="37">
        <v>0</v>
      </c>
      <c r="J30" s="22">
        <v>2.1124173305479936</v>
      </c>
      <c r="K30" s="22">
        <f t="shared" si="0"/>
        <v>77.38664172255928</v>
      </c>
      <c r="L30" s="37">
        <v>4.7572931055439005</v>
      </c>
    </row>
    <row r="31" spans="2:12" ht="12.75">
      <c r="B31" s="9">
        <v>27</v>
      </c>
      <c r="C31" s="11" t="s">
        <v>15</v>
      </c>
      <c r="D31" s="37">
        <v>0.9189638883219999</v>
      </c>
      <c r="E31" s="37">
        <v>0.46907082509580006</v>
      </c>
      <c r="F31" s="37">
        <v>62.084888466824665</v>
      </c>
      <c r="G31" s="37">
        <v>0</v>
      </c>
      <c r="H31" s="37">
        <v>0</v>
      </c>
      <c r="I31" s="37">
        <v>0</v>
      </c>
      <c r="J31" s="22">
        <v>11.343764475645981</v>
      </c>
      <c r="K31" s="22">
        <f t="shared" si="0"/>
        <v>74.81668765588844</v>
      </c>
      <c r="L31" s="37">
        <v>5.695603377514599</v>
      </c>
    </row>
    <row r="32" spans="2:12" ht="12.75">
      <c r="B32" s="9">
        <v>28</v>
      </c>
      <c r="C32" s="11" t="s">
        <v>65</v>
      </c>
      <c r="D32" s="37">
        <v>0.1303597454836</v>
      </c>
      <c r="E32" s="37">
        <v>0.14525996083819998</v>
      </c>
      <c r="F32" s="37">
        <v>7.331103673385376</v>
      </c>
      <c r="G32" s="37">
        <v>0</v>
      </c>
      <c r="H32" s="37">
        <v>0</v>
      </c>
      <c r="I32" s="37">
        <v>0</v>
      </c>
      <c r="J32" s="22">
        <v>0.34314401096400005</v>
      </c>
      <c r="K32" s="22">
        <f t="shared" si="0"/>
        <v>7.949867390671176</v>
      </c>
      <c r="L32" s="37">
        <v>2.1592986436443</v>
      </c>
    </row>
    <row r="33" spans="2:12" ht="12.75">
      <c r="B33" s="9">
        <v>29</v>
      </c>
      <c r="C33" s="11" t="s">
        <v>66</v>
      </c>
      <c r="D33" s="37">
        <v>5.389203769704798</v>
      </c>
      <c r="E33" s="37">
        <v>1.0417837314806997</v>
      </c>
      <c r="F33" s="37">
        <v>175.50712046644185</v>
      </c>
      <c r="G33" s="37">
        <v>0</v>
      </c>
      <c r="H33" s="37">
        <v>0</v>
      </c>
      <c r="I33" s="37">
        <v>0</v>
      </c>
      <c r="J33" s="22">
        <v>3.284536798583994</v>
      </c>
      <c r="K33" s="22">
        <f t="shared" si="0"/>
        <v>185.22264476621132</v>
      </c>
      <c r="L33" s="37">
        <v>8.296669625120405</v>
      </c>
    </row>
    <row r="34" spans="2:12" ht="12.75">
      <c r="B34" s="9">
        <v>30</v>
      </c>
      <c r="C34" s="11" t="s">
        <v>67</v>
      </c>
      <c r="D34" s="37">
        <v>4.1761234258003</v>
      </c>
      <c r="E34" s="37">
        <v>3.7578563901542026</v>
      </c>
      <c r="F34" s="37">
        <v>351.70579131417236</v>
      </c>
      <c r="G34" s="37">
        <v>0</v>
      </c>
      <c r="H34" s="37">
        <v>0</v>
      </c>
      <c r="I34" s="37">
        <v>0</v>
      </c>
      <c r="J34" s="22">
        <v>5.09939073212</v>
      </c>
      <c r="K34" s="22">
        <f t="shared" si="0"/>
        <v>364.7391618622469</v>
      </c>
      <c r="L34" s="37">
        <v>13.304498082954503</v>
      </c>
    </row>
    <row r="35" spans="2:12" ht="12.75">
      <c r="B35" s="9">
        <v>31</v>
      </c>
      <c r="C35" s="10" t="s">
        <v>68</v>
      </c>
      <c r="D35" s="37">
        <v>0.6094515954838</v>
      </c>
      <c r="E35" s="37">
        <v>0.048063681322499996</v>
      </c>
      <c r="F35" s="37">
        <v>1.0971126125453001</v>
      </c>
      <c r="G35" s="37">
        <v>0</v>
      </c>
      <c r="H35" s="37">
        <v>0</v>
      </c>
      <c r="I35" s="37">
        <v>0</v>
      </c>
      <c r="J35" s="22">
        <v>0.07609873696000002</v>
      </c>
      <c r="K35" s="22">
        <f t="shared" si="0"/>
        <v>1.8307266263116002</v>
      </c>
      <c r="L35" s="37">
        <v>0.0753390370962</v>
      </c>
    </row>
    <row r="36" spans="2:12" ht="12.75">
      <c r="B36" s="9">
        <v>32</v>
      </c>
      <c r="C36" s="11" t="s">
        <v>102</v>
      </c>
      <c r="D36" s="37">
        <v>37.3025590613099</v>
      </c>
      <c r="E36" s="37">
        <v>9.799077750118396</v>
      </c>
      <c r="F36" s="37">
        <v>567.9949180440674</v>
      </c>
      <c r="G36" s="37">
        <v>0</v>
      </c>
      <c r="H36" s="37">
        <v>0</v>
      </c>
      <c r="I36" s="37">
        <v>0</v>
      </c>
      <c r="J36" s="22">
        <v>58.995881877269206</v>
      </c>
      <c r="K36" s="22">
        <f t="shared" si="0"/>
        <v>674.0924367327649</v>
      </c>
      <c r="L36" s="37">
        <v>60.560151765917254</v>
      </c>
    </row>
    <row r="37" spans="2:12" ht="12.75">
      <c r="B37" s="9">
        <v>33</v>
      </c>
      <c r="C37" s="11" t="s">
        <v>101</v>
      </c>
      <c r="D37" s="37">
        <v>50.355016456590235</v>
      </c>
      <c r="E37" s="37">
        <v>13.324495940534781</v>
      </c>
      <c r="F37" s="37">
        <v>657.3434997762243</v>
      </c>
      <c r="G37" s="37">
        <v>0</v>
      </c>
      <c r="H37" s="37">
        <v>0</v>
      </c>
      <c r="I37" s="37">
        <v>0</v>
      </c>
      <c r="J37" s="22">
        <v>11.153596625899949</v>
      </c>
      <c r="K37" s="22">
        <f t="shared" si="0"/>
        <v>732.1766087992493</v>
      </c>
      <c r="L37" s="37">
        <v>63.58341829687411</v>
      </c>
    </row>
    <row r="38" spans="2:12" ht="12.75">
      <c r="B38" s="9">
        <v>34</v>
      </c>
      <c r="C38" s="11" t="s">
        <v>69</v>
      </c>
      <c r="D38" s="37">
        <v>0.0044909755806</v>
      </c>
      <c r="E38" s="37">
        <v>0.016105407516</v>
      </c>
      <c r="F38" s="37">
        <v>1.3868363132212995</v>
      </c>
      <c r="G38" s="37">
        <v>0</v>
      </c>
      <c r="H38" s="37">
        <v>0</v>
      </c>
      <c r="I38" s="37">
        <v>0</v>
      </c>
      <c r="J38" s="22">
        <v>0.025554633626000002</v>
      </c>
      <c r="K38" s="22">
        <f t="shared" si="0"/>
        <v>1.4329873299438995</v>
      </c>
      <c r="L38" s="37">
        <v>0.13298831616100001</v>
      </c>
    </row>
    <row r="39" spans="2:12" ht="12.75">
      <c r="B39" s="9">
        <v>35</v>
      </c>
      <c r="C39" s="11" t="s">
        <v>70</v>
      </c>
      <c r="D39" s="37">
        <v>27.635674626244292</v>
      </c>
      <c r="E39" s="37">
        <v>11.825872938020197</v>
      </c>
      <c r="F39" s="37">
        <v>544.1356498546733</v>
      </c>
      <c r="G39" s="37">
        <v>0</v>
      </c>
      <c r="H39" s="37">
        <v>0</v>
      </c>
      <c r="I39" s="37">
        <v>0</v>
      </c>
      <c r="J39" s="22">
        <v>35.645034697437865</v>
      </c>
      <c r="K39" s="22">
        <f t="shared" si="0"/>
        <v>619.2422321163756</v>
      </c>
      <c r="L39" s="37">
        <v>56.408028790781806</v>
      </c>
    </row>
    <row r="40" spans="2:12" ht="12.75">
      <c r="B40" s="9">
        <v>36</v>
      </c>
      <c r="C40" s="11" t="s">
        <v>71</v>
      </c>
      <c r="D40" s="37">
        <v>0.5522255915470999</v>
      </c>
      <c r="E40" s="37">
        <v>0.4998735896115999</v>
      </c>
      <c r="F40" s="37">
        <v>37.33238609228852</v>
      </c>
      <c r="G40" s="37">
        <v>0</v>
      </c>
      <c r="H40" s="37">
        <v>0</v>
      </c>
      <c r="I40" s="37">
        <v>0</v>
      </c>
      <c r="J40" s="22">
        <v>1.450917060957999</v>
      </c>
      <c r="K40" s="22">
        <f t="shared" si="0"/>
        <v>39.835402334405224</v>
      </c>
      <c r="L40" s="37">
        <v>2.9949860184796995</v>
      </c>
    </row>
    <row r="41" spans="2:12" ht="12.75">
      <c r="B41" s="9">
        <v>37</v>
      </c>
      <c r="C41" s="11" t="s">
        <v>72</v>
      </c>
      <c r="D41" s="37">
        <v>25.60557880921867</v>
      </c>
      <c r="E41" s="37">
        <v>13.448439337053188</v>
      </c>
      <c r="F41" s="37">
        <v>693.7049718361656</v>
      </c>
      <c r="G41" s="37">
        <v>0</v>
      </c>
      <c r="H41" s="37">
        <v>0</v>
      </c>
      <c r="I41" s="37">
        <v>0</v>
      </c>
      <c r="J41" s="22">
        <v>33.038141751161</v>
      </c>
      <c r="K41" s="22">
        <f t="shared" si="0"/>
        <v>765.7971317335985</v>
      </c>
      <c r="L41" s="37">
        <v>58.72353550819867</v>
      </c>
    </row>
    <row r="42" spans="2:12" ht="15">
      <c r="B42" s="12" t="s">
        <v>11</v>
      </c>
      <c r="C42" s="3"/>
      <c r="D42" s="109">
        <f>SUM(D5:D41)</f>
        <v>790.8424024175803</v>
      </c>
      <c r="E42" s="23">
        <f>SUM(E5:E41)</f>
        <v>215.64505431977415</v>
      </c>
      <c r="F42" s="23">
        <f>SUM(F5:F41)</f>
        <v>18622.297440434522</v>
      </c>
      <c r="G42" s="23">
        <v>0</v>
      </c>
      <c r="H42" s="23">
        <v>0</v>
      </c>
      <c r="I42" s="23">
        <v>0</v>
      </c>
      <c r="J42" s="23">
        <f>SUM(J5:J41)</f>
        <v>1952.056165597844</v>
      </c>
      <c r="K42" s="23">
        <f>SUM(K5:K41)</f>
        <v>21580.841062769712</v>
      </c>
      <c r="L42" s="23">
        <f>SUM(L5:L41)</f>
        <v>1244.1253160632903</v>
      </c>
    </row>
    <row r="43" spans="2:11" ht="12.75">
      <c r="B43" t="s">
        <v>88</v>
      </c>
      <c r="K43" s="74"/>
    </row>
    <row r="44" spans="9:11" ht="12.75">
      <c r="I44" s="38"/>
      <c r="J44" s="38"/>
      <c r="K44" s="74"/>
    </row>
    <row r="45" spans="5:12" ht="12.75">
      <c r="E45" s="106"/>
      <c r="F45" s="106"/>
      <c r="J45" s="105"/>
      <c r="L45" s="105"/>
    </row>
    <row r="46" spans="4:12" ht="12.75">
      <c r="D46" s="110"/>
      <c r="E46" s="110"/>
      <c r="F46" s="110"/>
      <c r="J46" s="106"/>
      <c r="K46" s="110"/>
      <c r="L46" s="110"/>
    </row>
    <row r="47" ht="12.75">
      <c r="K47" s="107"/>
    </row>
    <row r="48" ht="12.75">
      <c r="K48" s="107"/>
    </row>
    <row r="49" ht="12.75">
      <c r="K49" s="10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Prashant Parmar</cp:lastModifiedBy>
  <cp:lastPrinted>2014-03-24T10:58:12Z</cp:lastPrinted>
  <dcterms:created xsi:type="dcterms:W3CDTF">2014-01-06T04:43:23Z</dcterms:created>
  <dcterms:modified xsi:type="dcterms:W3CDTF">2020-11-07T11:05:58Z</dcterms:modified>
  <cp:category/>
  <cp:version/>
  <cp:contentType/>
  <cp:contentStatus/>
</cp:coreProperties>
</file>