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5" activeTab="1"/>
  </bookViews>
  <sheets>
    <sheet name="Anex A1 Frmt for AUM disclosure" sheetId="1" r:id="rId1"/>
    <sheet name="Anex A2 Frmt AUM stateUT wise 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<sst xmlns="http://schemas.openxmlformats.org/spreadsheetml/2006/main" count="158" uniqueCount="122">
  <si>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</si>
  <si>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</si>
  <si>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</si>
  <si>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</si>
  <si>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</si>
  <si>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</si>
  <si>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</si>
  <si>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</si>
  <si>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</si>
  <si>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</si>
  <si>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</si>
  <si>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</si>
  <si>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</si>
  <si>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</si>
  <si>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</si>
  <si>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</si>
  <si>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</si>
  <si>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</si>
  <si>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</si>
  <si>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</si>
  <si>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</si>
  <si>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</si>
  <si>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</si>
  <si>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</si>
  <si>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</si>
  <si>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</si>
  <si>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</si>
  <si>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</si>
  <si>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</si>
  <si>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</si>
  <si>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</si>
  <si>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</si>
  <si>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</si>
  <si>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</si>
  <si>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</si>
  <si>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</si>
  <si>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</si>
  <si>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</si>
  <si>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</si>
  <si>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</si>
  <si>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</si>
  <si>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</si>
  <si>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</si>
  <si>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</si>
  <si>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</si>
  <si>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</si>
  <si>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</si>
  <si>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</si>
  <si>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</si>
  <si>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</si>
  <si>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</si>
  <si>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</si>
  <si>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</si>
  <si>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</si>
  <si>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</si>
  <si>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</si>
  <si>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</si>
  <si>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</si>
  <si>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</si>
  <si>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</si>
  <si>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</si>
  <si>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</si>
  <si>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</si>
  <si>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</si>
  <si>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</si>
  <si>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</si>
  <si>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</si>
  <si>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</si>
  <si>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</si>
  <si>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</si>
  <si>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</si>
  <si>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</si>
  <si>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</si>
  <si>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</si>
  <si>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</si>
  <si>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</si>
  <si>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</si>
  <si>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</si>
  <si>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</si>
  <si>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</si>
  <si>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</si>
  <si>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</si>
  <si>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</si>
  <si>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</si>
  <si>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</si>
  <si>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</si>
  <si>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</si>
  <si>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</si>
  <si>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</si>
  <si>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</si>
  <si>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</si>
  <si>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</si>
  <si>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</si>
  <si>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</si>
  <si>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</si>
  <si>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</si>
  <si>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</si>
  <si>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</si>
  <si>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</si>
  <si>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</si>
  <si>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</si>
  <si>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Motilal Oswal MOSt 10 Year Gilt Fund</t>
  </si>
  <si>
    <t>Telangana</t>
  </si>
  <si>
    <t>Tamil Nadu</t>
  </si>
  <si>
    <t>Motilal Oswal Multicap 35 Fund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</si>
  <si>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</si>
  <si>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</si>
  <si>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</si>
  <si>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</si>
  <si>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</si>
  <si>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</si>
  <si>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</si>
  <si>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</si>
  <si>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</si>
  <si>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</si>
  <si>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</si>
  <si>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Motilal Oswal Liquid Fund </t>
  </si>
  <si>
    <t xml:space="preserve">T30 : Top 30 cities as identified by AMFI </t>
  </si>
  <si>
    <t>B30 : Other than T30</t>
  </si>
  <si>
    <t>Motilal Oswal Nasdaq 100 Fund of Fund</t>
  </si>
  <si>
    <t>Table showing State wise /Union Territory wise contribution to AAUM of category of schemes as on April 2019</t>
  </si>
  <si>
    <t>Motilal Oswal Mutual Fund: Avg Net Assets Under Management (AAUM) as on 30 April 2019 (All figures in Rs. Crore)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</si>
</sst>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0" fillId="0" borderId="12" xfId="0" applyBorder="1" applyAlignment="1">
      <alignment wrapText="1"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2" fontId="5" fillId="10" borderId="10" xfId="56" applyNumberFormat="1" applyFont="1" applyFill="1" applyBorder="1" applyAlignment="1">
      <alignment horizontal="center" vertical="top" wrapText="1"/>
      <protection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171" fontId="0" fillId="10" borderId="14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6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4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10" borderId="14" xfId="42" applyFont="1" applyFill="1" applyBorder="1" applyAlignment="1">
      <alignment/>
    </xf>
    <xf numFmtId="171" fontId="0" fillId="19" borderId="14" xfId="42" applyFont="1" applyFill="1" applyBorder="1" applyAlignment="1">
      <alignment/>
    </xf>
    <xf numFmtId="171" fontId="0" fillId="18" borderId="14" xfId="42" applyFont="1" applyFill="1" applyBorder="1" applyAlignment="1">
      <alignment/>
    </xf>
    <xf numFmtId="171" fontId="0" fillId="19" borderId="14" xfId="42" applyFont="1" applyFill="1" applyBorder="1" applyAlignment="1">
      <alignment/>
    </xf>
    <xf numFmtId="171" fontId="0" fillId="18" borderId="14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180" fontId="0" fillId="0" borderId="14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18" borderId="14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2" fillId="18" borderId="14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43" fontId="2" fillId="18" borderId="0" xfId="0" applyNumberFormat="1" applyFont="1" applyFill="1" applyBorder="1" applyAlignment="1">
      <alignment/>
    </xf>
    <xf numFmtId="197" fontId="2" fillId="18" borderId="0" xfId="0" applyNumberFormat="1" applyFont="1" applyFill="1" applyBorder="1" applyAlignment="1">
      <alignment/>
    </xf>
    <xf numFmtId="171" fontId="0" fillId="18" borderId="0" xfId="0" applyNumberFormat="1" applyFill="1" applyBorder="1" applyAlignment="1">
      <alignment/>
    </xf>
    <xf numFmtId="43" fontId="0" fillId="0" borderId="0" xfId="0" applyNumberFormat="1" applyBorder="1" applyAlignment="1">
      <alignment/>
    </xf>
    <xf numFmtId="199" fontId="2" fillId="13" borderId="0" xfId="0" applyNumberFormat="1" applyFont="1" applyFill="1" applyBorder="1" applyAlignment="1">
      <alignment/>
    </xf>
    <xf numFmtId="171" fontId="0" fillId="19" borderId="0" xfId="0" applyNumberForma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7" xfId="42" applyFont="1" applyFill="1" applyBorder="1" applyAlignment="1">
      <alignment/>
    </xf>
    <xf numFmtId="171" fontId="0" fillId="10" borderId="14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171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171" fontId="0" fillId="12" borderId="10" xfId="42" applyFont="1" applyFill="1" applyBorder="1" applyAlignment="1">
      <alignment/>
    </xf>
    <xf numFmtId="0" fontId="0" fillId="12" borderId="0" xfId="0" applyFill="1" applyBorder="1" applyAlignment="1">
      <alignment/>
    </xf>
    <xf numFmtId="171" fontId="0" fillId="0" borderId="19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171" fontId="0" fillId="3" borderId="14" xfId="42" applyFont="1" applyFill="1" applyBorder="1" applyAlignment="1">
      <alignment/>
    </xf>
    <xf numFmtId="171" fontId="2" fillId="0" borderId="19" xfId="42" applyFont="1" applyBorder="1" applyAlignment="1">
      <alignment horizontal="center"/>
    </xf>
    <xf numFmtId="171" fontId="2" fillId="0" borderId="16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6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49" fontId="45" fillId="0" borderId="20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7" fillId="0" borderId="21" xfId="42" applyFont="1" applyFill="1" applyBorder="1" applyAlignment="1">
      <alignment horizontal="center" vertical="top" wrapText="1"/>
    </xf>
    <xf numFmtId="171" fontId="7" fillId="0" borderId="22" xfId="42" applyFont="1" applyFill="1" applyBorder="1" applyAlignment="1">
      <alignment horizontal="center" vertical="top" wrapText="1"/>
    </xf>
    <xf numFmtId="171" fontId="7" fillId="0" borderId="23" xfId="42" applyFont="1" applyFill="1" applyBorder="1" applyAlignment="1">
      <alignment horizontal="center" vertical="top" wrapText="1"/>
    </xf>
    <xf numFmtId="49" fontId="45" fillId="0" borderId="24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171" fontId="7" fillId="0" borderId="25" xfId="42" applyFont="1" applyFill="1" applyBorder="1" applyAlignment="1">
      <alignment horizontal="center"/>
    </xf>
    <xf numFmtId="171" fontId="7" fillId="0" borderId="26" xfId="42" applyFont="1" applyFill="1" applyBorder="1" applyAlignment="1">
      <alignment horizontal="center"/>
    </xf>
    <xf numFmtId="171" fontId="7" fillId="0" borderId="27" xfId="42" applyFont="1" applyFill="1" applyBorder="1" applyAlignment="1">
      <alignment horizontal="center"/>
    </xf>
    <xf numFmtId="171" fontId="7" fillId="0" borderId="28" xfId="42" applyFont="1" applyFill="1" applyBorder="1" applyAlignment="1">
      <alignment horizontal="center" vertical="top" wrapText="1"/>
    </xf>
    <xf numFmtId="171" fontId="7" fillId="0" borderId="29" xfId="42" applyFont="1" applyFill="1" applyBorder="1" applyAlignment="1">
      <alignment horizontal="center" vertical="top" wrapText="1"/>
    </xf>
    <xf numFmtId="171" fontId="7" fillId="0" borderId="24" xfId="42" applyFont="1" applyFill="1" applyBorder="1" applyAlignment="1">
      <alignment horizontal="center" vertical="top" wrapText="1"/>
    </xf>
    <xf numFmtId="171" fontId="7" fillId="0" borderId="30" xfId="42" applyNumberFormat="1" applyFont="1" applyFill="1" applyBorder="1" applyAlignment="1">
      <alignment horizontal="center" vertical="center" wrapText="1"/>
    </xf>
    <xf numFmtId="171" fontId="7" fillId="0" borderId="31" xfId="42" applyNumberFormat="1" applyFont="1" applyFill="1" applyBorder="1" applyAlignment="1">
      <alignment horizontal="center" vertical="center" wrapText="1"/>
    </xf>
    <xf numFmtId="171" fontId="7" fillId="0" borderId="32" xfId="42" applyNumberFormat="1" applyFont="1" applyFill="1" applyBorder="1" applyAlignment="1">
      <alignment horizontal="center" vertical="center" wrapText="1"/>
    </xf>
    <xf numFmtId="171" fontId="7" fillId="0" borderId="25" xfId="42" applyFont="1" applyFill="1" applyBorder="1" applyAlignment="1">
      <alignment horizontal="center" vertical="top" wrapText="1"/>
    </xf>
    <xf numFmtId="171" fontId="7" fillId="0" borderId="26" xfId="42" applyFont="1" applyFill="1" applyBorder="1" applyAlignment="1">
      <alignment horizontal="center" vertical="top" wrapText="1"/>
    </xf>
    <xf numFmtId="171" fontId="7" fillId="0" borderId="27" xfId="42" applyFont="1" applyFill="1" applyBorder="1" applyAlignment="1">
      <alignment horizontal="center" vertical="top" wrapText="1"/>
    </xf>
    <xf numFmtId="171" fontId="3" fillId="0" borderId="25" xfId="42" applyFont="1" applyFill="1" applyBorder="1" applyAlignment="1">
      <alignment horizontal="center" vertical="top" wrapText="1"/>
    </xf>
    <xf numFmtId="171" fontId="3" fillId="0" borderId="26" xfId="42" applyFont="1" applyFill="1" applyBorder="1" applyAlignment="1">
      <alignment horizontal="center" vertical="top" wrapText="1"/>
    </xf>
    <xf numFmtId="171" fontId="3" fillId="0" borderId="27" xfId="42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0"/>
  <sheetViews>
    <sheetView zoomScale="75" zoomScaleNormal="75" zoomScalePageLayoutView="0" workbookViewId="0" topLeftCell="A1">
      <selection activeCell="F24" sqref="F24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64" customWidth="1"/>
    <col min="4" max="4" width="12.00390625" style="64" customWidth="1"/>
    <col min="5" max="6" width="6.57421875" style="64" bestFit="1" customWidth="1"/>
    <col min="7" max="7" width="11.28125" style="64" bestFit="1" customWidth="1"/>
    <col min="8" max="8" width="11.57421875" style="64" bestFit="1" customWidth="1"/>
    <col min="9" max="9" width="11.7109375" style="64" customWidth="1"/>
    <col min="10" max="11" width="7.140625" style="64" bestFit="1" customWidth="1"/>
    <col min="12" max="12" width="28.8515625" style="64" bestFit="1" customWidth="1"/>
    <col min="13" max="17" width="6.57421875" style="64" bestFit="1" customWidth="1"/>
    <col min="18" max="18" width="10.28125" style="64" customWidth="1"/>
    <col min="19" max="19" width="9.28125" style="64" customWidth="1"/>
    <col min="20" max="21" width="6.57421875" style="64" bestFit="1" customWidth="1"/>
    <col min="22" max="22" width="10.28125" style="64" customWidth="1"/>
    <col min="23" max="23" width="7.57421875" style="64" bestFit="1" customWidth="1"/>
    <col min="24" max="24" width="7.7109375" style="64" customWidth="1"/>
    <col min="25" max="26" width="6.57421875" style="64" bestFit="1" customWidth="1"/>
    <col min="27" max="27" width="7.57421875" style="64" bestFit="1" customWidth="1"/>
    <col min="28" max="29" width="10.28125" style="64" customWidth="1"/>
    <col min="30" max="31" width="6.57421875" style="64" bestFit="1" customWidth="1"/>
    <col min="32" max="32" width="10.28125" style="64" customWidth="1"/>
    <col min="33" max="37" width="6.57421875" style="64" bestFit="1" customWidth="1"/>
    <col min="38" max="38" width="10.28125" style="64" customWidth="1"/>
    <col min="39" max="39" width="7.7109375" style="64" customWidth="1"/>
    <col min="40" max="41" width="6.57421875" style="64" bestFit="1" customWidth="1"/>
    <col min="42" max="42" width="9.28125" style="64" customWidth="1"/>
    <col min="43" max="43" width="6.57421875" style="64" bestFit="1" customWidth="1"/>
    <col min="44" max="44" width="7.57421875" style="64" bestFit="1" customWidth="1"/>
    <col min="45" max="46" width="6.57421875" style="64" bestFit="1" customWidth="1"/>
    <col min="47" max="47" width="7.57421875" style="64" bestFit="1" customWidth="1"/>
    <col min="48" max="48" width="12.28125" style="64" bestFit="1" customWidth="1"/>
    <col min="49" max="49" width="10.28125" style="64" customWidth="1"/>
    <col min="50" max="50" width="7.57421875" style="64" bestFit="1" customWidth="1"/>
    <col min="51" max="51" width="6.57421875" style="64" bestFit="1" customWidth="1"/>
    <col min="52" max="52" width="12.00390625" style="64" bestFit="1" customWidth="1"/>
    <col min="53" max="57" width="6.57421875" style="64" bestFit="1" customWidth="1"/>
    <col min="58" max="58" width="11.28125" style="64" customWidth="1"/>
    <col min="59" max="59" width="10.28125" style="64" customWidth="1"/>
    <col min="60" max="60" width="10.28125" style="64" bestFit="1" customWidth="1"/>
    <col min="61" max="61" width="6.57421875" style="64" bestFit="1" customWidth="1"/>
    <col min="62" max="62" width="10.28125" style="64" customWidth="1"/>
    <col min="63" max="63" width="18.00390625" style="79" bestFit="1" customWidth="1"/>
    <col min="64" max="64" width="20.7109375" style="2" bestFit="1" customWidth="1"/>
    <col min="65" max="65" width="17.8515625" style="2" bestFit="1" customWidth="1"/>
    <col min="66" max="16384" width="9.140625" style="2" customWidth="1"/>
  </cols>
  <sheetData>
    <row r="1" spans="1:63" s="1" customFormat="1" ht="19.5" thickBot="1">
      <c r="A1" s="109" t="s">
        <v>0</v>
      </c>
      <c r="B1" s="114" t="s">
        <v>28</v>
      </c>
      <c r="C1" s="128" t="s">
        <v>121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30"/>
    </row>
    <row r="2" spans="1:63" s="6" customFormat="1" ht="18.75" customHeight="1" thickBot="1">
      <c r="A2" s="110"/>
      <c r="B2" s="115"/>
      <c r="C2" s="125" t="s">
        <v>27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7"/>
      <c r="W2" s="125" t="s">
        <v>25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7"/>
      <c r="AQ2" s="125" t="s">
        <v>26</v>
      </c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7"/>
      <c r="BK2" s="122" t="s">
        <v>23</v>
      </c>
    </row>
    <row r="3" spans="1:63" s="7" customFormat="1" ht="18.75" thickBot="1">
      <c r="A3" s="110"/>
      <c r="B3" s="115"/>
      <c r="C3" s="116" t="s">
        <v>114</v>
      </c>
      <c r="D3" s="117"/>
      <c r="E3" s="117"/>
      <c r="F3" s="117"/>
      <c r="G3" s="117"/>
      <c r="H3" s="117"/>
      <c r="I3" s="117"/>
      <c r="J3" s="117"/>
      <c r="K3" s="117"/>
      <c r="L3" s="118"/>
      <c r="M3" s="116" t="s">
        <v>115</v>
      </c>
      <c r="N3" s="117"/>
      <c r="O3" s="117"/>
      <c r="P3" s="117"/>
      <c r="Q3" s="117"/>
      <c r="R3" s="117"/>
      <c r="S3" s="117"/>
      <c r="T3" s="117"/>
      <c r="U3" s="117"/>
      <c r="V3" s="118"/>
      <c r="W3" s="116" t="s">
        <v>114</v>
      </c>
      <c r="X3" s="117"/>
      <c r="Y3" s="117"/>
      <c r="Z3" s="117"/>
      <c r="AA3" s="117"/>
      <c r="AB3" s="117"/>
      <c r="AC3" s="117"/>
      <c r="AD3" s="117"/>
      <c r="AE3" s="117"/>
      <c r="AF3" s="118"/>
      <c r="AG3" s="116" t="s">
        <v>115</v>
      </c>
      <c r="AH3" s="117"/>
      <c r="AI3" s="117"/>
      <c r="AJ3" s="117"/>
      <c r="AK3" s="117"/>
      <c r="AL3" s="117"/>
      <c r="AM3" s="117"/>
      <c r="AN3" s="117"/>
      <c r="AO3" s="117"/>
      <c r="AP3" s="118"/>
      <c r="AQ3" s="116" t="s">
        <v>114</v>
      </c>
      <c r="AR3" s="117"/>
      <c r="AS3" s="117"/>
      <c r="AT3" s="117"/>
      <c r="AU3" s="117"/>
      <c r="AV3" s="117"/>
      <c r="AW3" s="117"/>
      <c r="AX3" s="117"/>
      <c r="AY3" s="117"/>
      <c r="AZ3" s="118"/>
      <c r="BA3" s="116" t="s">
        <v>115</v>
      </c>
      <c r="BB3" s="117"/>
      <c r="BC3" s="117"/>
      <c r="BD3" s="117"/>
      <c r="BE3" s="117"/>
      <c r="BF3" s="117"/>
      <c r="BG3" s="117"/>
      <c r="BH3" s="117"/>
      <c r="BI3" s="117"/>
      <c r="BJ3" s="118"/>
      <c r="BK3" s="123"/>
    </row>
    <row r="4" spans="1:63" s="7" customFormat="1" ht="18">
      <c r="A4" s="110"/>
      <c r="B4" s="115"/>
      <c r="C4" s="119" t="s">
        <v>34</v>
      </c>
      <c r="D4" s="120"/>
      <c r="E4" s="120"/>
      <c r="F4" s="120"/>
      <c r="G4" s="121"/>
      <c r="H4" s="111" t="s">
        <v>35</v>
      </c>
      <c r="I4" s="112"/>
      <c r="J4" s="112"/>
      <c r="K4" s="112"/>
      <c r="L4" s="113"/>
      <c r="M4" s="119" t="s">
        <v>34</v>
      </c>
      <c r="N4" s="120"/>
      <c r="O4" s="120"/>
      <c r="P4" s="120"/>
      <c r="Q4" s="121"/>
      <c r="R4" s="111" t="s">
        <v>35</v>
      </c>
      <c r="S4" s="112"/>
      <c r="T4" s="112"/>
      <c r="U4" s="112"/>
      <c r="V4" s="113"/>
      <c r="W4" s="119" t="s">
        <v>34</v>
      </c>
      <c r="X4" s="120"/>
      <c r="Y4" s="120"/>
      <c r="Z4" s="120"/>
      <c r="AA4" s="121"/>
      <c r="AB4" s="111" t="s">
        <v>35</v>
      </c>
      <c r="AC4" s="112"/>
      <c r="AD4" s="112"/>
      <c r="AE4" s="112"/>
      <c r="AF4" s="113"/>
      <c r="AG4" s="119" t="s">
        <v>34</v>
      </c>
      <c r="AH4" s="120"/>
      <c r="AI4" s="120"/>
      <c r="AJ4" s="120"/>
      <c r="AK4" s="121"/>
      <c r="AL4" s="111" t="s">
        <v>35</v>
      </c>
      <c r="AM4" s="112"/>
      <c r="AN4" s="112"/>
      <c r="AO4" s="112"/>
      <c r="AP4" s="113"/>
      <c r="AQ4" s="119" t="s">
        <v>34</v>
      </c>
      <c r="AR4" s="120"/>
      <c r="AS4" s="120"/>
      <c r="AT4" s="120"/>
      <c r="AU4" s="121"/>
      <c r="AV4" s="111" t="s">
        <v>35</v>
      </c>
      <c r="AW4" s="112"/>
      <c r="AX4" s="112"/>
      <c r="AY4" s="112"/>
      <c r="AZ4" s="113"/>
      <c r="BA4" s="119" t="s">
        <v>34</v>
      </c>
      <c r="BB4" s="120"/>
      <c r="BC4" s="120"/>
      <c r="BD4" s="120"/>
      <c r="BE4" s="121"/>
      <c r="BF4" s="111" t="s">
        <v>35</v>
      </c>
      <c r="BG4" s="112"/>
      <c r="BH4" s="112"/>
      <c r="BI4" s="112"/>
      <c r="BJ4" s="113"/>
      <c r="BK4" s="123"/>
    </row>
    <row r="5" spans="1:63" s="5" customFormat="1" ht="15" customHeight="1">
      <c r="A5" s="110"/>
      <c r="B5" s="115"/>
      <c r="C5" s="67">
        <v>1</v>
      </c>
      <c r="D5" s="68">
        <v>2</v>
      </c>
      <c r="E5" s="68">
        <v>3</v>
      </c>
      <c r="F5" s="68">
        <v>4</v>
      </c>
      <c r="G5" s="69">
        <v>5</v>
      </c>
      <c r="H5" s="67">
        <v>1</v>
      </c>
      <c r="I5" s="68">
        <v>2</v>
      </c>
      <c r="J5" s="68">
        <v>3</v>
      </c>
      <c r="K5" s="68">
        <v>4</v>
      </c>
      <c r="L5" s="69">
        <v>5</v>
      </c>
      <c r="M5" s="67">
        <v>1</v>
      </c>
      <c r="N5" s="68">
        <v>2</v>
      </c>
      <c r="O5" s="68">
        <v>3</v>
      </c>
      <c r="P5" s="68">
        <v>4</v>
      </c>
      <c r="Q5" s="69">
        <v>5</v>
      </c>
      <c r="R5" s="67">
        <v>1</v>
      </c>
      <c r="S5" s="68">
        <v>2</v>
      </c>
      <c r="T5" s="68">
        <v>3</v>
      </c>
      <c r="U5" s="68">
        <v>4</v>
      </c>
      <c r="V5" s="69">
        <v>5</v>
      </c>
      <c r="W5" s="67">
        <v>1</v>
      </c>
      <c r="X5" s="68">
        <v>2</v>
      </c>
      <c r="Y5" s="68">
        <v>3</v>
      </c>
      <c r="Z5" s="68">
        <v>4</v>
      </c>
      <c r="AA5" s="69">
        <v>5</v>
      </c>
      <c r="AB5" s="67">
        <v>1</v>
      </c>
      <c r="AC5" s="68">
        <v>2</v>
      </c>
      <c r="AD5" s="68">
        <v>3</v>
      </c>
      <c r="AE5" s="68">
        <v>4</v>
      </c>
      <c r="AF5" s="69">
        <v>5</v>
      </c>
      <c r="AG5" s="67">
        <v>1</v>
      </c>
      <c r="AH5" s="68">
        <v>2</v>
      </c>
      <c r="AI5" s="68">
        <v>3</v>
      </c>
      <c r="AJ5" s="68">
        <v>4</v>
      </c>
      <c r="AK5" s="69">
        <v>5</v>
      </c>
      <c r="AL5" s="67">
        <v>1</v>
      </c>
      <c r="AM5" s="68">
        <v>2</v>
      </c>
      <c r="AN5" s="68">
        <v>3</v>
      </c>
      <c r="AO5" s="68">
        <v>4</v>
      </c>
      <c r="AP5" s="69">
        <v>5</v>
      </c>
      <c r="AQ5" s="67">
        <v>1</v>
      </c>
      <c r="AR5" s="68">
        <v>2</v>
      </c>
      <c r="AS5" s="68">
        <v>3</v>
      </c>
      <c r="AT5" s="68">
        <v>4</v>
      </c>
      <c r="AU5" s="69">
        <v>5</v>
      </c>
      <c r="AV5" s="67">
        <v>1</v>
      </c>
      <c r="AW5" s="68">
        <v>2</v>
      </c>
      <c r="AX5" s="68">
        <v>3</v>
      </c>
      <c r="AY5" s="68">
        <v>4</v>
      </c>
      <c r="AZ5" s="69">
        <v>5</v>
      </c>
      <c r="BA5" s="67">
        <v>1</v>
      </c>
      <c r="BB5" s="68">
        <v>2</v>
      </c>
      <c r="BC5" s="68">
        <v>3</v>
      </c>
      <c r="BD5" s="68">
        <v>4</v>
      </c>
      <c r="BE5" s="69">
        <v>5</v>
      </c>
      <c r="BF5" s="67">
        <v>1</v>
      </c>
      <c r="BG5" s="68">
        <v>2</v>
      </c>
      <c r="BH5" s="68">
        <v>3</v>
      </c>
      <c r="BI5" s="68">
        <v>4</v>
      </c>
      <c r="BJ5" s="69">
        <v>5</v>
      </c>
      <c r="BK5" s="124"/>
    </row>
    <row r="6" spans="1:63" ht="12.75">
      <c r="A6" s="8" t="s">
        <v>0</v>
      </c>
      <c r="B6" s="14" t="s">
        <v>6</v>
      </c>
      <c r="C6" s="10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8"/>
    </row>
    <row r="7" spans="1:63" ht="12.75">
      <c r="A7" s="8" t="s">
        <v>75</v>
      </c>
      <c r="B7" s="15" t="s">
        <v>12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8"/>
    </row>
    <row r="8" spans="1:63" ht="12.75">
      <c r="A8" s="8"/>
      <c r="B8" s="16" t="s">
        <v>116</v>
      </c>
      <c r="C8" s="70">
        <v>0.10281059346666667</v>
      </c>
      <c r="D8" s="23">
        <v>45.4447867018</v>
      </c>
      <c r="E8" s="23">
        <v>0</v>
      </c>
      <c r="F8" s="23">
        <v>0</v>
      </c>
      <c r="G8" s="57">
        <v>0</v>
      </c>
      <c r="H8" s="56">
        <v>123.95242041380001</v>
      </c>
      <c r="I8" s="23">
        <v>50.61800109180002</v>
      </c>
      <c r="J8" s="23">
        <v>0</v>
      </c>
      <c r="K8" s="23">
        <v>0</v>
      </c>
      <c r="L8" s="57">
        <v>38.54728104606664</v>
      </c>
      <c r="M8" s="56">
        <v>0</v>
      </c>
      <c r="N8" s="23">
        <v>0</v>
      </c>
      <c r="O8" s="23">
        <v>0</v>
      </c>
      <c r="P8" s="23">
        <v>0</v>
      </c>
      <c r="Q8" s="57">
        <v>0</v>
      </c>
      <c r="R8" s="56">
        <v>18.313530970066665</v>
      </c>
      <c r="S8" s="23">
        <v>0.07289938736666665</v>
      </c>
      <c r="T8" s="23">
        <v>0</v>
      </c>
      <c r="U8" s="23">
        <v>0</v>
      </c>
      <c r="V8" s="57">
        <v>0.45249113149999987</v>
      </c>
      <c r="W8" s="56">
        <v>0</v>
      </c>
      <c r="X8" s="23">
        <v>0</v>
      </c>
      <c r="Y8" s="23">
        <v>0</v>
      </c>
      <c r="Z8" s="23">
        <v>0</v>
      </c>
      <c r="AA8" s="57">
        <v>0</v>
      </c>
      <c r="AB8" s="56">
        <v>0.1116083014</v>
      </c>
      <c r="AC8" s="23">
        <v>0.0235311215</v>
      </c>
      <c r="AD8" s="23">
        <v>0</v>
      </c>
      <c r="AE8" s="23">
        <v>0</v>
      </c>
      <c r="AF8" s="57">
        <v>1.4279193482333332</v>
      </c>
      <c r="AG8" s="56">
        <v>0</v>
      </c>
      <c r="AH8" s="23">
        <v>0</v>
      </c>
      <c r="AI8" s="23">
        <v>0</v>
      </c>
      <c r="AJ8" s="23">
        <v>0</v>
      </c>
      <c r="AK8" s="57">
        <v>0</v>
      </c>
      <c r="AL8" s="56">
        <v>0</v>
      </c>
      <c r="AM8" s="23">
        <v>0</v>
      </c>
      <c r="AN8" s="23">
        <v>0</v>
      </c>
      <c r="AO8" s="23">
        <v>0</v>
      </c>
      <c r="AP8" s="57">
        <v>0.0311365892</v>
      </c>
      <c r="AQ8" s="56">
        <v>0</v>
      </c>
      <c r="AR8" s="23">
        <v>0</v>
      </c>
      <c r="AS8" s="23">
        <v>0</v>
      </c>
      <c r="AT8" s="23">
        <v>0</v>
      </c>
      <c r="AU8" s="57">
        <v>0</v>
      </c>
      <c r="AV8" s="56">
        <v>9.744132621133346</v>
      </c>
      <c r="AW8" s="23">
        <v>4.74588909330008</v>
      </c>
      <c r="AX8" s="23">
        <v>0</v>
      </c>
      <c r="AY8" s="23">
        <v>0</v>
      </c>
      <c r="AZ8" s="57">
        <v>42.747700779266694</v>
      </c>
      <c r="BA8" s="56">
        <v>0</v>
      </c>
      <c r="BB8" s="23">
        <v>0</v>
      </c>
      <c r="BC8" s="23">
        <v>0</v>
      </c>
      <c r="BD8" s="23">
        <v>0</v>
      </c>
      <c r="BE8" s="57">
        <v>0</v>
      </c>
      <c r="BF8" s="56">
        <v>2.721008012766666</v>
      </c>
      <c r="BG8" s="23">
        <v>0.2762586031</v>
      </c>
      <c r="BH8" s="23">
        <v>2.5195411492333344</v>
      </c>
      <c r="BI8" s="23">
        <v>0</v>
      </c>
      <c r="BJ8" s="57">
        <v>0</v>
      </c>
      <c r="BK8" s="71">
        <f>SUM(C8:BJ8)</f>
        <v>341.85294695500016</v>
      </c>
    </row>
    <row r="9" spans="1:63" ht="12.75">
      <c r="A9" s="8"/>
      <c r="B9" s="99" t="s">
        <v>84</v>
      </c>
      <c r="C9" s="100">
        <f>SUM(C8)</f>
        <v>0.10281059346666667</v>
      </c>
      <c r="D9" s="100">
        <f aca="true" t="shared" si="0" ref="D9:BK9">SUM(D8)</f>
        <v>45.4447867018</v>
      </c>
      <c r="E9" s="100">
        <f t="shared" si="0"/>
        <v>0</v>
      </c>
      <c r="F9" s="100">
        <f t="shared" si="0"/>
        <v>0</v>
      </c>
      <c r="G9" s="100">
        <f t="shared" si="0"/>
        <v>0</v>
      </c>
      <c r="H9" s="100">
        <f t="shared" si="0"/>
        <v>123.95242041380001</v>
      </c>
      <c r="I9" s="100">
        <f t="shared" si="0"/>
        <v>50.61800109180002</v>
      </c>
      <c r="J9" s="100">
        <f t="shared" si="0"/>
        <v>0</v>
      </c>
      <c r="K9" s="100">
        <f t="shared" si="0"/>
        <v>0</v>
      </c>
      <c r="L9" s="100">
        <f t="shared" si="0"/>
        <v>38.54728104606664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18.313530970066665</v>
      </c>
      <c r="S9" s="100">
        <f t="shared" si="0"/>
        <v>0.07289938736666665</v>
      </c>
      <c r="T9" s="100">
        <f t="shared" si="0"/>
        <v>0</v>
      </c>
      <c r="U9" s="100">
        <f t="shared" si="0"/>
        <v>0</v>
      </c>
      <c r="V9" s="100">
        <f t="shared" si="0"/>
        <v>0.45249113149999987</v>
      </c>
      <c r="W9" s="100">
        <f t="shared" si="0"/>
        <v>0</v>
      </c>
      <c r="X9" s="100">
        <f t="shared" si="0"/>
        <v>0</v>
      </c>
      <c r="Y9" s="100">
        <f t="shared" si="0"/>
        <v>0</v>
      </c>
      <c r="Z9" s="100">
        <f t="shared" si="0"/>
        <v>0</v>
      </c>
      <c r="AA9" s="100">
        <f t="shared" si="0"/>
        <v>0</v>
      </c>
      <c r="AB9" s="100">
        <f t="shared" si="0"/>
        <v>0.1116083014</v>
      </c>
      <c r="AC9" s="100">
        <f t="shared" si="0"/>
        <v>0.0235311215</v>
      </c>
      <c r="AD9" s="100">
        <f t="shared" si="0"/>
        <v>0</v>
      </c>
      <c r="AE9" s="100">
        <f t="shared" si="0"/>
        <v>0</v>
      </c>
      <c r="AF9" s="100">
        <f t="shared" si="0"/>
        <v>1.4279193482333332</v>
      </c>
      <c r="AG9" s="100">
        <f t="shared" si="0"/>
        <v>0</v>
      </c>
      <c r="AH9" s="100">
        <f t="shared" si="0"/>
        <v>0</v>
      </c>
      <c r="AI9" s="100">
        <f t="shared" si="0"/>
        <v>0</v>
      </c>
      <c r="AJ9" s="100">
        <f t="shared" si="0"/>
        <v>0</v>
      </c>
      <c r="AK9" s="100">
        <f t="shared" si="0"/>
        <v>0</v>
      </c>
      <c r="AL9" s="100">
        <f t="shared" si="0"/>
        <v>0</v>
      </c>
      <c r="AM9" s="100">
        <f t="shared" si="0"/>
        <v>0</v>
      </c>
      <c r="AN9" s="100">
        <f t="shared" si="0"/>
        <v>0</v>
      </c>
      <c r="AO9" s="100">
        <f t="shared" si="0"/>
        <v>0</v>
      </c>
      <c r="AP9" s="100">
        <f t="shared" si="0"/>
        <v>0.0311365892</v>
      </c>
      <c r="AQ9" s="100">
        <f t="shared" si="0"/>
        <v>0</v>
      </c>
      <c r="AR9" s="100">
        <f t="shared" si="0"/>
        <v>0</v>
      </c>
      <c r="AS9" s="100">
        <f t="shared" si="0"/>
        <v>0</v>
      </c>
      <c r="AT9" s="100">
        <f t="shared" si="0"/>
        <v>0</v>
      </c>
      <c r="AU9" s="100">
        <f t="shared" si="0"/>
        <v>0</v>
      </c>
      <c r="AV9" s="100">
        <f t="shared" si="0"/>
        <v>9.744132621133346</v>
      </c>
      <c r="AW9" s="100">
        <f t="shared" si="0"/>
        <v>4.74588909330008</v>
      </c>
      <c r="AX9" s="100">
        <f t="shared" si="0"/>
        <v>0</v>
      </c>
      <c r="AY9" s="100">
        <f t="shared" si="0"/>
        <v>0</v>
      </c>
      <c r="AZ9" s="100">
        <f t="shared" si="0"/>
        <v>42.747700779266694</v>
      </c>
      <c r="BA9" s="100">
        <f t="shared" si="0"/>
        <v>0</v>
      </c>
      <c r="BB9" s="100">
        <f t="shared" si="0"/>
        <v>0</v>
      </c>
      <c r="BC9" s="100">
        <f t="shared" si="0"/>
        <v>0</v>
      </c>
      <c r="BD9" s="100">
        <f t="shared" si="0"/>
        <v>0</v>
      </c>
      <c r="BE9" s="100">
        <f t="shared" si="0"/>
        <v>0</v>
      </c>
      <c r="BF9" s="100">
        <f t="shared" si="0"/>
        <v>2.721008012766666</v>
      </c>
      <c r="BG9" s="100">
        <f t="shared" si="0"/>
        <v>0.2762586031</v>
      </c>
      <c r="BH9" s="100">
        <f t="shared" si="0"/>
        <v>2.5195411492333344</v>
      </c>
      <c r="BI9" s="100">
        <f t="shared" si="0"/>
        <v>0</v>
      </c>
      <c r="BJ9" s="100">
        <f t="shared" si="0"/>
        <v>0</v>
      </c>
      <c r="BK9" s="100">
        <f t="shared" si="0"/>
        <v>341.85294695500016</v>
      </c>
    </row>
    <row r="10" spans="1:63" ht="12.75">
      <c r="A10" s="8" t="s">
        <v>76</v>
      </c>
      <c r="B10" s="15" t="s">
        <v>3</v>
      </c>
      <c r="C10" s="107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8"/>
    </row>
    <row r="11" spans="1:63" s="28" customFormat="1" ht="12.75">
      <c r="A11" s="26"/>
      <c r="B11" s="27" t="s">
        <v>101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72">
        <f>SUM(C11:BJ11)</f>
        <v>0</v>
      </c>
    </row>
    <row r="12" spans="1:63" s="33" customFormat="1" ht="12.75">
      <c r="A12" s="31"/>
      <c r="B12" s="32" t="s">
        <v>85</v>
      </c>
      <c r="C12" s="59">
        <f>C11</f>
        <v>0</v>
      </c>
      <c r="D12" s="59">
        <f aca="true" t="shared" si="1" ref="D12:BJ12">D11</f>
        <v>0</v>
      </c>
      <c r="E12" s="59">
        <f t="shared" si="1"/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 t="shared" si="1"/>
        <v>0</v>
      </c>
      <c r="S12" s="59">
        <v>0</v>
      </c>
      <c r="T12" s="59">
        <v>0</v>
      </c>
      <c r="U12" s="59">
        <v>0</v>
      </c>
      <c r="V12" s="59">
        <v>0</v>
      </c>
      <c r="W12" s="59">
        <f t="shared" si="1"/>
        <v>0</v>
      </c>
      <c r="X12" s="59">
        <f t="shared" si="1"/>
        <v>0</v>
      </c>
      <c r="Y12" s="59">
        <f t="shared" si="1"/>
        <v>0</v>
      </c>
      <c r="Z12" s="59">
        <f t="shared" si="1"/>
        <v>0</v>
      </c>
      <c r="AA12" s="59">
        <f t="shared" si="1"/>
        <v>0</v>
      </c>
      <c r="AB12" s="59">
        <f t="shared" si="1"/>
        <v>0</v>
      </c>
      <c r="AC12" s="59">
        <f t="shared" si="1"/>
        <v>0</v>
      </c>
      <c r="AD12" s="59">
        <f t="shared" si="1"/>
        <v>0</v>
      </c>
      <c r="AE12" s="59">
        <f t="shared" si="1"/>
        <v>0</v>
      </c>
      <c r="AF12" s="59">
        <f t="shared" si="1"/>
        <v>0</v>
      </c>
      <c r="AG12" s="59">
        <f t="shared" si="1"/>
        <v>0</v>
      </c>
      <c r="AH12" s="59">
        <f t="shared" si="1"/>
        <v>0</v>
      </c>
      <c r="AI12" s="59">
        <f t="shared" si="1"/>
        <v>0</v>
      </c>
      <c r="AJ12" s="59">
        <f t="shared" si="1"/>
        <v>0</v>
      </c>
      <c r="AK12" s="59">
        <f t="shared" si="1"/>
        <v>0</v>
      </c>
      <c r="AL12" s="59">
        <f t="shared" si="1"/>
        <v>0</v>
      </c>
      <c r="AM12" s="59">
        <f t="shared" si="1"/>
        <v>0</v>
      </c>
      <c r="AN12" s="59">
        <f t="shared" si="1"/>
        <v>0</v>
      </c>
      <c r="AO12" s="59">
        <f t="shared" si="1"/>
        <v>0</v>
      </c>
      <c r="AP12" s="59">
        <f t="shared" si="1"/>
        <v>0</v>
      </c>
      <c r="AQ12" s="59">
        <f t="shared" si="1"/>
        <v>0</v>
      </c>
      <c r="AR12" s="59">
        <f t="shared" si="1"/>
        <v>0</v>
      </c>
      <c r="AS12" s="59">
        <f t="shared" si="1"/>
        <v>0</v>
      </c>
      <c r="AT12" s="59">
        <f t="shared" si="1"/>
        <v>0</v>
      </c>
      <c r="AU12" s="59">
        <f t="shared" si="1"/>
        <v>0</v>
      </c>
      <c r="AV12" s="59">
        <f t="shared" si="1"/>
        <v>0</v>
      </c>
      <c r="AW12" s="59">
        <f t="shared" si="1"/>
        <v>0</v>
      </c>
      <c r="AX12" s="59">
        <f t="shared" si="1"/>
        <v>0</v>
      </c>
      <c r="AY12" s="59">
        <f t="shared" si="1"/>
        <v>0</v>
      </c>
      <c r="AZ12" s="59">
        <f t="shared" si="1"/>
        <v>0</v>
      </c>
      <c r="BA12" s="59">
        <f t="shared" si="1"/>
        <v>0</v>
      </c>
      <c r="BB12" s="59">
        <f t="shared" si="1"/>
        <v>0</v>
      </c>
      <c r="BC12" s="59">
        <f t="shared" si="1"/>
        <v>0</v>
      </c>
      <c r="BD12" s="59">
        <f t="shared" si="1"/>
        <v>0</v>
      </c>
      <c r="BE12" s="59">
        <f t="shared" si="1"/>
        <v>0</v>
      </c>
      <c r="BF12" s="59">
        <f t="shared" si="1"/>
        <v>0</v>
      </c>
      <c r="BG12" s="59">
        <f t="shared" si="1"/>
        <v>0</v>
      </c>
      <c r="BH12" s="59">
        <f t="shared" si="1"/>
        <v>0</v>
      </c>
      <c r="BI12" s="59">
        <f t="shared" si="1"/>
        <v>0</v>
      </c>
      <c r="BJ12" s="59">
        <f t="shared" si="1"/>
        <v>0</v>
      </c>
      <c r="BK12" s="73">
        <f>SUM(C12:BJ12)</f>
        <v>0</v>
      </c>
    </row>
    <row r="13" spans="1:63" ht="12.75">
      <c r="A13" s="8" t="s">
        <v>77</v>
      </c>
      <c r="B13" s="15" t="s">
        <v>10</v>
      </c>
      <c r="C13" s="107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8"/>
    </row>
    <row r="14" spans="1:63" ht="12.75">
      <c r="A14" s="8"/>
      <c r="B14" s="16" t="s">
        <v>36</v>
      </c>
      <c r="C14" s="56"/>
      <c r="D14" s="23"/>
      <c r="E14" s="23"/>
      <c r="F14" s="23"/>
      <c r="G14" s="57"/>
      <c r="H14" s="56"/>
      <c r="I14" s="23"/>
      <c r="J14" s="23"/>
      <c r="K14" s="23"/>
      <c r="L14" s="57"/>
      <c r="M14" s="56"/>
      <c r="N14" s="23"/>
      <c r="O14" s="23"/>
      <c r="P14" s="23"/>
      <c r="Q14" s="57"/>
      <c r="R14" s="56"/>
      <c r="S14" s="23"/>
      <c r="T14" s="23"/>
      <c r="U14" s="23"/>
      <c r="V14" s="57"/>
      <c r="W14" s="56"/>
      <c r="X14" s="23"/>
      <c r="Y14" s="23"/>
      <c r="Z14" s="23"/>
      <c r="AA14" s="57"/>
      <c r="AB14" s="56"/>
      <c r="AC14" s="23"/>
      <c r="AD14" s="23"/>
      <c r="AE14" s="23"/>
      <c r="AF14" s="57"/>
      <c r="AG14" s="56"/>
      <c r="AH14" s="23"/>
      <c r="AI14" s="23"/>
      <c r="AJ14" s="23"/>
      <c r="AK14" s="57"/>
      <c r="AL14" s="56"/>
      <c r="AM14" s="23"/>
      <c r="AN14" s="23"/>
      <c r="AO14" s="23"/>
      <c r="AP14" s="57"/>
      <c r="AQ14" s="56"/>
      <c r="AR14" s="23"/>
      <c r="AS14" s="23"/>
      <c r="AT14" s="23"/>
      <c r="AU14" s="57"/>
      <c r="AV14" s="56"/>
      <c r="AW14" s="23"/>
      <c r="AX14" s="23"/>
      <c r="AY14" s="23"/>
      <c r="AZ14" s="57"/>
      <c r="BA14" s="56"/>
      <c r="BB14" s="23"/>
      <c r="BC14" s="23"/>
      <c r="BD14" s="23"/>
      <c r="BE14" s="57"/>
      <c r="BF14" s="56"/>
      <c r="BG14" s="23"/>
      <c r="BH14" s="23"/>
      <c r="BI14" s="23"/>
      <c r="BJ14" s="57"/>
      <c r="BK14" s="71"/>
    </row>
    <row r="15" spans="1:63" ht="12.75">
      <c r="A15" s="8"/>
      <c r="B15" s="16" t="s">
        <v>92</v>
      </c>
      <c r="C15" s="56"/>
      <c r="D15" s="23"/>
      <c r="E15" s="23"/>
      <c r="F15" s="23"/>
      <c r="G15" s="57"/>
      <c r="H15" s="56"/>
      <c r="I15" s="23"/>
      <c r="J15" s="23"/>
      <c r="K15" s="23"/>
      <c r="L15" s="57"/>
      <c r="M15" s="56"/>
      <c r="N15" s="23"/>
      <c r="O15" s="23"/>
      <c r="P15" s="23"/>
      <c r="Q15" s="57"/>
      <c r="R15" s="56"/>
      <c r="S15" s="23"/>
      <c r="T15" s="23"/>
      <c r="U15" s="23"/>
      <c r="V15" s="57"/>
      <c r="W15" s="56"/>
      <c r="X15" s="23"/>
      <c r="Y15" s="23"/>
      <c r="Z15" s="23"/>
      <c r="AA15" s="57"/>
      <c r="AB15" s="56"/>
      <c r="AC15" s="23"/>
      <c r="AD15" s="23"/>
      <c r="AE15" s="23"/>
      <c r="AF15" s="57"/>
      <c r="AG15" s="56"/>
      <c r="AH15" s="23"/>
      <c r="AI15" s="23"/>
      <c r="AJ15" s="23"/>
      <c r="AK15" s="57"/>
      <c r="AL15" s="56"/>
      <c r="AM15" s="23"/>
      <c r="AN15" s="23"/>
      <c r="AO15" s="23"/>
      <c r="AP15" s="57"/>
      <c r="AQ15" s="56"/>
      <c r="AR15" s="23"/>
      <c r="AS15" s="23"/>
      <c r="AT15" s="23"/>
      <c r="AU15" s="57"/>
      <c r="AV15" s="56"/>
      <c r="AW15" s="23"/>
      <c r="AX15" s="23"/>
      <c r="AY15" s="23"/>
      <c r="AZ15" s="57"/>
      <c r="BA15" s="56"/>
      <c r="BB15" s="23"/>
      <c r="BC15" s="23"/>
      <c r="BD15" s="23"/>
      <c r="BE15" s="57"/>
      <c r="BF15" s="56"/>
      <c r="BG15" s="23"/>
      <c r="BH15" s="23"/>
      <c r="BI15" s="23"/>
      <c r="BJ15" s="57"/>
      <c r="BK15" s="71"/>
    </row>
    <row r="16" spans="1:63" ht="12.75">
      <c r="A16" s="8" t="s">
        <v>78</v>
      </c>
      <c r="B16" s="15" t="s">
        <v>13</v>
      </c>
      <c r="C16" s="107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8"/>
    </row>
    <row r="17" spans="1:63" s="45" customFormat="1" ht="12.75">
      <c r="A17" s="43"/>
      <c r="B17" s="44" t="s">
        <v>36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74"/>
    </row>
    <row r="18" spans="1:63" s="45" customFormat="1" ht="12.75">
      <c r="A18" s="43"/>
      <c r="B18" s="44" t="s">
        <v>91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74"/>
    </row>
    <row r="19" spans="1:63" ht="12.75">
      <c r="A19" s="8" t="s">
        <v>80</v>
      </c>
      <c r="B19" s="22" t="s">
        <v>96</v>
      </c>
      <c r="C19" s="107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8"/>
    </row>
    <row r="20" spans="1:63" ht="12.75">
      <c r="A20" s="8"/>
      <c r="B20" s="16" t="s">
        <v>36</v>
      </c>
      <c r="C20" s="56"/>
      <c r="D20" s="23"/>
      <c r="E20" s="23"/>
      <c r="F20" s="23"/>
      <c r="G20" s="57"/>
      <c r="H20" s="56"/>
      <c r="I20" s="23"/>
      <c r="J20" s="23"/>
      <c r="K20" s="23"/>
      <c r="L20" s="57"/>
      <c r="M20" s="56"/>
      <c r="N20" s="23"/>
      <c r="O20" s="23"/>
      <c r="P20" s="23"/>
      <c r="Q20" s="57"/>
      <c r="R20" s="56"/>
      <c r="S20" s="23"/>
      <c r="T20" s="23"/>
      <c r="U20" s="23"/>
      <c r="V20" s="57"/>
      <c r="W20" s="56"/>
      <c r="X20" s="23"/>
      <c r="Y20" s="23"/>
      <c r="Z20" s="23"/>
      <c r="AA20" s="57"/>
      <c r="AB20" s="56"/>
      <c r="AC20" s="23"/>
      <c r="AD20" s="23"/>
      <c r="AE20" s="23"/>
      <c r="AF20" s="57"/>
      <c r="AG20" s="56"/>
      <c r="AH20" s="23"/>
      <c r="AI20" s="23"/>
      <c r="AJ20" s="23"/>
      <c r="AK20" s="57"/>
      <c r="AL20" s="56"/>
      <c r="AM20" s="23"/>
      <c r="AN20" s="23"/>
      <c r="AO20" s="23"/>
      <c r="AP20" s="57"/>
      <c r="AQ20" s="56"/>
      <c r="AR20" s="23"/>
      <c r="AS20" s="23"/>
      <c r="AT20" s="23"/>
      <c r="AU20" s="57"/>
      <c r="AV20" s="56"/>
      <c r="AW20" s="23"/>
      <c r="AX20" s="23"/>
      <c r="AY20" s="23"/>
      <c r="AZ20" s="57"/>
      <c r="BA20" s="56"/>
      <c r="BB20" s="23"/>
      <c r="BC20" s="23"/>
      <c r="BD20" s="23"/>
      <c r="BE20" s="57"/>
      <c r="BF20" s="56"/>
      <c r="BG20" s="23"/>
      <c r="BH20" s="23"/>
      <c r="BI20" s="23"/>
      <c r="BJ20" s="57"/>
      <c r="BK20" s="71"/>
    </row>
    <row r="21" spans="1:63" ht="12.75">
      <c r="A21" s="8"/>
      <c r="B21" s="16" t="s">
        <v>90</v>
      </c>
      <c r="C21" s="56"/>
      <c r="D21" s="23"/>
      <c r="E21" s="23"/>
      <c r="F21" s="23"/>
      <c r="G21" s="57"/>
      <c r="H21" s="56"/>
      <c r="I21" s="23"/>
      <c r="J21" s="23"/>
      <c r="K21" s="23"/>
      <c r="L21" s="57"/>
      <c r="M21" s="56"/>
      <c r="N21" s="23"/>
      <c r="O21" s="23"/>
      <c r="P21" s="23"/>
      <c r="Q21" s="57"/>
      <c r="R21" s="56"/>
      <c r="S21" s="23"/>
      <c r="T21" s="23"/>
      <c r="U21" s="23"/>
      <c r="V21" s="57"/>
      <c r="W21" s="56"/>
      <c r="X21" s="23"/>
      <c r="Y21" s="23"/>
      <c r="Z21" s="23"/>
      <c r="AA21" s="57"/>
      <c r="AB21" s="56"/>
      <c r="AC21" s="23"/>
      <c r="AD21" s="23"/>
      <c r="AE21" s="23"/>
      <c r="AF21" s="57"/>
      <c r="AG21" s="56"/>
      <c r="AH21" s="23"/>
      <c r="AI21" s="23"/>
      <c r="AJ21" s="23"/>
      <c r="AK21" s="57"/>
      <c r="AL21" s="56"/>
      <c r="AM21" s="23"/>
      <c r="AN21" s="23"/>
      <c r="AO21" s="23"/>
      <c r="AP21" s="57"/>
      <c r="AQ21" s="56"/>
      <c r="AR21" s="23"/>
      <c r="AS21" s="23"/>
      <c r="AT21" s="23"/>
      <c r="AU21" s="57"/>
      <c r="AV21" s="56"/>
      <c r="AW21" s="23"/>
      <c r="AX21" s="23"/>
      <c r="AY21" s="23"/>
      <c r="AZ21" s="57"/>
      <c r="BA21" s="56"/>
      <c r="BB21" s="23"/>
      <c r="BC21" s="23"/>
      <c r="BD21" s="23"/>
      <c r="BE21" s="57"/>
      <c r="BF21" s="56"/>
      <c r="BG21" s="23"/>
      <c r="BH21" s="23"/>
      <c r="BI21" s="23"/>
      <c r="BJ21" s="57"/>
      <c r="BK21" s="71"/>
    </row>
    <row r="22" spans="1:63" ht="12.75">
      <c r="A22" s="8" t="s">
        <v>81</v>
      </c>
      <c r="B22" s="15" t="s">
        <v>14</v>
      </c>
      <c r="C22" s="107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8"/>
    </row>
    <row r="23" spans="1:63" ht="12.75">
      <c r="A23" s="41"/>
      <c r="B23" s="41" t="s">
        <v>108</v>
      </c>
      <c r="C23" s="58">
        <v>0</v>
      </c>
      <c r="D23" s="58">
        <v>1.7751254867666661</v>
      </c>
      <c r="E23" s="58">
        <v>0</v>
      </c>
      <c r="F23" s="58">
        <v>0</v>
      </c>
      <c r="G23" s="58">
        <v>0</v>
      </c>
      <c r="H23" s="58">
        <v>22.15455985146668</v>
      </c>
      <c r="I23" s="58">
        <v>34.62780500120001</v>
      </c>
      <c r="J23" s="58">
        <v>0</v>
      </c>
      <c r="K23" s="58">
        <v>0</v>
      </c>
      <c r="L23" s="58">
        <v>16.044344497799997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3.1019793482</v>
      </c>
      <c r="S23" s="58">
        <v>0.033776214666666665</v>
      </c>
      <c r="T23" s="58">
        <v>0</v>
      </c>
      <c r="U23" s="58">
        <v>0</v>
      </c>
      <c r="V23" s="58">
        <v>1.1452562554666672</v>
      </c>
      <c r="W23" s="58">
        <v>0</v>
      </c>
      <c r="X23" s="58">
        <v>0.0002800871666666666</v>
      </c>
      <c r="Y23" s="58">
        <v>0</v>
      </c>
      <c r="Z23" s="58">
        <v>0</v>
      </c>
      <c r="AA23" s="58">
        <v>0</v>
      </c>
      <c r="AB23" s="58">
        <v>0.0012431743000000004</v>
      </c>
      <c r="AC23" s="58">
        <v>0.6025494895333334</v>
      </c>
      <c r="AD23" s="58">
        <v>0</v>
      </c>
      <c r="AE23" s="58">
        <v>0</v>
      </c>
      <c r="AF23" s="58">
        <v>1.631698760666667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0.012009613166666667</v>
      </c>
      <c r="AM23" s="58">
        <v>0</v>
      </c>
      <c r="AN23" s="58">
        <v>0</v>
      </c>
      <c r="AO23" s="58">
        <v>0</v>
      </c>
      <c r="AP23" s="58">
        <v>0.016500423</v>
      </c>
      <c r="AQ23" s="58">
        <v>0</v>
      </c>
      <c r="AR23" s="58">
        <v>0.2577569504333333</v>
      </c>
      <c r="AS23" s="58">
        <v>0</v>
      </c>
      <c r="AT23" s="58">
        <v>0</v>
      </c>
      <c r="AU23" s="58">
        <v>0</v>
      </c>
      <c r="AV23" s="58">
        <v>22.109875172133343</v>
      </c>
      <c r="AW23" s="58">
        <v>12.689339960533323</v>
      </c>
      <c r="AX23" s="58">
        <v>0</v>
      </c>
      <c r="AY23" s="58">
        <v>0</v>
      </c>
      <c r="AZ23" s="58">
        <v>37.22109567423348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6.234610130866677</v>
      </c>
      <c r="BG23" s="58">
        <v>0.2590926414333333</v>
      </c>
      <c r="BH23" s="58">
        <v>3.504058474166666</v>
      </c>
      <c r="BI23" s="58">
        <v>0</v>
      </c>
      <c r="BJ23" s="58">
        <v>0</v>
      </c>
      <c r="BK23" s="72">
        <f>SUM(C23:BJ23)</f>
        <v>163.4229572072002</v>
      </c>
    </row>
    <row r="24" spans="1:63" ht="12.75">
      <c r="A24" s="42"/>
      <c r="B24" s="46" t="s">
        <v>89</v>
      </c>
      <c r="C24" s="59">
        <f>C23</f>
        <v>0</v>
      </c>
      <c r="D24" s="59">
        <f aca="true" t="shared" si="2" ref="D24:BJ24">D23</f>
        <v>1.7751254867666661</v>
      </c>
      <c r="E24" s="59">
        <f t="shared" si="2"/>
        <v>0</v>
      </c>
      <c r="F24" s="59">
        <f t="shared" si="2"/>
        <v>0</v>
      </c>
      <c r="G24" s="59">
        <f t="shared" si="2"/>
        <v>0</v>
      </c>
      <c r="H24" s="59">
        <f>SUM(H23)</f>
        <v>22.15455985146668</v>
      </c>
      <c r="I24" s="61">
        <f>SUM(I23)</f>
        <v>34.62780500120001</v>
      </c>
      <c r="J24" s="59">
        <f t="shared" si="2"/>
        <v>0</v>
      </c>
      <c r="K24" s="59">
        <f t="shared" si="2"/>
        <v>0</v>
      </c>
      <c r="L24" s="59">
        <f>SUM(L23)</f>
        <v>16.044344497799997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3.1019793482</v>
      </c>
      <c r="S24" s="59">
        <f t="shared" si="2"/>
        <v>0.033776214666666665</v>
      </c>
      <c r="T24" s="59">
        <f t="shared" si="2"/>
        <v>0</v>
      </c>
      <c r="U24" s="59">
        <f t="shared" si="2"/>
        <v>0</v>
      </c>
      <c r="V24" s="59">
        <f t="shared" si="2"/>
        <v>1.1452562554666672</v>
      </c>
      <c r="W24" s="59">
        <f t="shared" si="2"/>
        <v>0</v>
      </c>
      <c r="X24" s="59">
        <f t="shared" si="2"/>
        <v>0.0002800871666666666</v>
      </c>
      <c r="Y24" s="59">
        <f t="shared" si="2"/>
        <v>0</v>
      </c>
      <c r="Z24" s="59">
        <f t="shared" si="2"/>
        <v>0</v>
      </c>
      <c r="AA24" s="59">
        <f t="shared" si="2"/>
        <v>0</v>
      </c>
      <c r="AB24" s="59">
        <f t="shared" si="2"/>
        <v>0.0012431743000000004</v>
      </c>
      <c r="AC24" s="59">
        <f t="shared" si="2"/>
        <v>0.6025494895333334</v>
      </c>
      <c r="AD24" s="59">
        <f t="shared" si="2"/>
        <v>0</v>
      </c>
      <c r="AE24" s="59">
        <f t="shared" si="2"/>
        <v>0</v>
      </c>
      <c r="AF24" s="59">
        <f t="shared" si="2"/>
        <v>1.631698760666667</v>
      </c>
      <c r="AG24" s="59">
        <f t="shared" si="2"/>
        <v>0</v>
      </c>
      <c r="AH24" s="59">
        <f t="shared" si="2"/>
        <v>0</v>
      </c>
      <c r="AI24" s="59">
        <f t="shared" si="2"/>
        <v>0</v>
      </c>
      <c r="AJ24" s="59">
        <f t="shared" si="2"/>
        <v>0</v>
      </c>
      <c r="AK24" s="59">
        <f t="shared" si="2"/>
        <v>0</v>
      </c>
      <c r="AL24" s="59">
        <f t="shared" si="2"/>
        <v>0.012009613166666667</v>
      </c>
      <c r="AM24" s="59">
        <f t="shared" si="2"/>
        <v>0</v>
      </c>
      <c r="AN24" s="59">
        <f t="shared" si="2"/>
        <v>0</v>
      </c>
      <c r="AO24" s="59">
        <f t="shared" si="2"/>
        <v>0</v>
      </c>
      <c r="AP24" s="59">
        <f t="shared" si="2"/>
        <v>0.016500423</v>
      </c>
      <c r="AQ24" s="59">
        <f t="shared" si="2"/>
        <v>0</v>
      </c>
      <c r="AR24" s="59">
        <f t="shared" si="2"/>
        <v>0.2577569504333333</v>
      </c>
      <c r="AS24" s="59">
        <f t="shared" si="2"/>
        <v>0</v>
      </c>
      <c r="AT24" s="59">
        <f t="shared" si="2"/>
        <v>0</v>
      </c>
      <c r="AU24" s="59">
        <f t="shared" si="2"/>
        <v>0</v>
      </c>
      <c r="AV24" s="59">
        <f t="shared" si="2"/>
        <v>22.109875172133343</v>
      </c>
      <c r="AW24" s="59">
        <f t="shared" si="2"/>
        <v>12.689339960533323</v>
      </c>
      <c r="AX24" s="59">
        <f t="shared" si="2"/>
        <v>0</v>
      </c>
      <c r="AY24" s="59">
        <f t="shared" si="2"/>
        <v>0</v>
      </c>
      <c r="AZ24" s="59">
        <f t="shared" si="2"/>
        <v>37.22109567423348</v>
      </c>
      <c r="BA24" s="59">
        <f t="shared" si="2"/>
        <v>0</v>
      </c>
      <c r="BB24" s="59">
        <f t="shared" si="2"/>
        <v>0</v>
      </c>
      <c r="BC24" s="59">
        <f t="shared" si="2"/>
        <v>0</v>
      </c>
      <c r="BD24" s="59">
        <f t="shared" si="2"/>
        <v>0</v>
      </c>
      <c r="BE24" s="59">
        <f t="shared" si="2"/>
        <v>0</v>
      </c>
      <c r="BF24" s="59">
        <f t="shared" si="2"/>
        <v>6.234610130866677</v>
      </c>
      <c r="BG24" s="59">
        <f t="shared" si="2"/>
        <v>0.2590926414333333</v>
      </c>
      <c r="BH24" s="59">
        <f t="shared" si="2"/>
        <v>3.504058474166666</v>
      </c>
      <c r="BI24" s="59">
        <f t="shared" si="2"/>
        <v>0</v>
      </c>
      <c r="BJ24" s="59">
        <f t="shared" si="2"/>
        <v>0</v>
      </c>
      <c r="BK24" s="73">
        <f>SUM(C24:BJ24)</f>
        <v>163.4229572072002</v>
      </c>
    </row>
    <row r="25" spans="1:65" s="30" customFormat="1" ht="12.75">
      <c r="A25" s="29"/>
      <c r="B25" s="34" t="s">
        <v>79</v>
      </c>
      <c r="C25" s="60">
        <f>C12+C24+C9</f>
        <v>0.10281059346666667</v>
      </c>
      <c r="D25" s="62">
        <f aca="true" t="shared" si="3" ref="D25:BK25">D12+D24+D9</f>
        <v>47.21991218856667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146.10698026526669</v>
      </c>
      <c r="I25" s="62">
        <f t="shared" si="3"/>
        <v>85.24580609300003</v>
      </c>
      <c r="J25" s="62">
        <f t="shared" si="3"/>
        <v>0</v>
      </c>
      <c r="K25" s="62">
        <f t="shared" si="3"/>
        <v>0</v>
      </c>
      <c r="L25" s="62">
        <f t="shared" si="3"/>
        <v>54.591625543866634</v>
      </c>
      <c r="M25" s="62">
        <f t="shared" si="3"/>
        <v>0</v>
      </c>
      <c r="N25" s="62">
        <f t="shared" si="3"/>
        <v>0</v>
      </c>
      <c r="O25" s="62">
        <f t="shared" si="3"/>
        <v>0</v>
      </c>
      <c r="P25" s="62">
        <f t="shared" si="3"/>
        <v>0</v>
      </c>
      <c r="Q25" s="62">
        <f t="shared" si="3"/>
        <v>0</v>
      </c>
      <c r="R25" s="62">
        <f t="shared" si="3"/>
        <v>21.415510318266666</v>
      </c>
      <c r="S25" s="62">
        <f t="shared" si="3"/>
        <v>0.10667560203333332</v>
      </c>
      <c r="T25" s="62">
        <f t="shared" si="3"/>
        <v>0</v>
      </c>
      <c r="U25" s="62">
        <f t="shared" si="3"/>
        <v>0</v>
      </c>
      <c r="V25" s="62">
        <f t="shared" si="3"/>
        <v>1.5977473869666672</v>
      </c>
      <c r="W25" s="62">
        <f t="shared" si="3"/>
        <v>0</v>
      </c>
      <c r="X25" s="62">
        <f t="shared" si="3"/>
        <v>0.0002800871666666666</v>
      </c>
      <c r="Y25" s="62">
        <f t="shared" si="3"/>
        <v>0</v>
      </c>
      <c r="Z25" s="62">
        <f t="shared" si="3"/>
        <v>0</v>
      </c>
      <c r="AA25" s="62">
        <f t="shared" si="3"/>
        <v>0</v>
      </c>
      <c r="AB25" s="62">
        <f t="shared" si="3"/>
        <v>0.1128514757</v>
      </c>
      <c r="AC25" s="62">
        <f t="shared" si="3"/>
        <v>0.6260806110333335</v>
      </c>
      <c r="AD25" s="62">
        <f t="shared" si="3"/>
        <v>0</v>
      </c>
      <c r="AE25" s="62">
        <f t="shared" si="3"/>
        <v>0</v>
      </c>
      <c r="AF25" s="62">
        <f t="shared" si="3"/>
        <v>3.0596181089000005</v>
      </c>
      <c r="AG25" s="62">
        <f t="shared" si="3"/>
        <v>0</v>
      </c>
      <c r="AH25" s="62">
        <f t="shared" si="3"/>
        <v>0</v>
      </c>
      <c r="AI25" s="62">
        <f t="shared" si="3"/>
        <v>0</v>
      </c>
      <c r="AJ25" s="62">
        <f t="shared" si="3"/>
        <v>0</v>
      </c>
      <c r="AK25" s="62">
        <f t="shared" si="3"/>
        <v>0</v>
      </c>
      <c r="AL25" s="62">
        <f t="shared" si="3"/>
        <v>0.012009613166666667</v>
      </c>
      <c r="AM25" s="62">
        <f t="shared" si="3"/>
        <v>0</v>
      </c>
      <c r="AN25" s="62">
        <f t="shared" si="3"/>
        <v>0</v>
      </c>
      <c r="AO25" s="62">
        <f t="shared" si="3"/>
        <v>0</v>
      </c>
      <c r="AP25" s="62">
        <f t="shared" si="3"/>
        <v>0.047637012199999995</v>
      </c>
      <c r="AQ25" s="62">
        <f t="shared" si="3"/>
        <v>0</v>
      </c>
      <c r="AR25" s="62">
        <f t="shared" si="3"/>
        <v>0.2577569504333333</v>
      </c>
      <c r="AS25" s="62">
        <f t="shared" si="3"/>
        <v>0</v>
      </c>
      <c r="AT25" s="62">
        <f t="shared" si="3"/>
        <v>0</v>
      </c>
      <c r="AU25" s="62">
        <f t="shared" si="3"/>
        <v>0</v>
      </c>
      <c r="AV25" s="62">
        <f t="shared" si="3"/>
        <v>31.85400779326669</v>
      </c>
      <c r="AW25" s="62">
        <f t="shared" si="3"/>
        <v>17.435229053833403</v>
      </c>
      <c r="AX25" s="62">
        <f t="shared" si="3"/>
        <v>0</v>
      </c>
      <c r="AY25" s="62">
        <f t="shared" si="3"/>
        <v>0</v>
      </c>
      <c r="AZ25" s="62">
        <f t="shared" si="3"/>
        <v>79.96879645350018</v>
      </c>
      <c r="BA25" s="62">
        <f t="shared" si="3"/>
        <v>0</v>
      </c>
      <c r="BB25" s="62">
        <f t="shared" si="3"/>
        <v>0</v>
      </c>
      <c r="BC25" s="62">
        <f t="shared" si="3"/>
        <v>0</v>
      </c>
      <c r="BD25" s="62">
        <f t="shared" si="3"/>
        <v>0</v>
      </c>
      <c r="BE25" s="62">
        <f t="shared" si="3"/>
        <v>0</v>
      </c>
      <c r="BF25" s="62">
        <f t="shared" si="3"/>
        <v>8.955618143633343</v>
      </c>
      <c r="BG25" s="62">
        <f t="shared" si="3"/>
        <v>0.5353512445333333</v>
      </c>
      <c r="BH25" s="62">
        <f t="shared" si="3"/>
        <v>6.023599623400001</v>
      </c>
      <c r="BI25" s="62">
        <f t="shared" si="3"/>
        <v>0</v>
      </c>
      <c r="BJ25" s="62">
        <f t="shared" si="3"/>
        <v>0</v>
      </c>
      <c r="BK25" s="62">
        <f t="shared" si="3"/>
        <v>505.2759041622004</v>
      </c>
      <c r="BM25" s="83"/>
    </row>
    <row r="26" spans="1:63" ht="3.75" customHeight="1">
      <c r="A26" s="8"/>
      <c r="B26" s="18"/>
      <c r="C26" s="107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8"/>
    </row>
    <row r="27" spans="1:63" ht="12.75">
      <c r="A27" s="8" t="s">
        <v>1</v>
      </c>
      <c r="B27" s="14" t="s">
        <v>7</v>
      </c>
      <c r="C27" s="107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8"/>
    </row>
    <row r="28" spans="1:63" s="4" customFormat="1" ht="12.75">
      <c r="A28" s="8" t="s">
        <v>75</v>
      </c>
      <c r="B28" s="15" t="s">
        <v>2</v>
      </c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3"/>
    </row>
    <row r="29" spans="1:63" s="50" customFormat="1" ht="12.75">
      <c r="A29" s="26"/>
      <c r="B29" s="55" t="s">
        <v>109</v>
      </c>
      <c r="C29" s="47">
        <v>0</v>
      </c>
      <c r="D29" s="48">
        <v>0.34444302439999985</v>
      </c>
      <c r="E29" s="48">
        <v>0</v>
      </c>
      <c r="F29" s="48">
        <v>0</v>
      </c>
      <c r="G29" s="49">
        <v>0.18806547279999997</v>
      </c>
      <c r="H29" s="47">
        <v>154.33444492469997</v>
      </c>
      <c r="I29" s="48">
        <v>5.351692488966665</v>
      </c>
      <c r="J29" s="48">
        <v>0</v>
      </c>
      <c r="K29" s="48">
        <v>0</v>
      </c>
      <c r="L29" s="49">
        <v>66.12598995433365</v>
      </c>
      <c r="M29" s="47">
        <v>0</v>
      </c>
      <c r="N29" s="48">
        <v>0</v>
      </c>
      <c r="O29" s="48">
        <v>0</v>
      </c>
      <c r="P29" s="48">
        <v>0</v>
      </c>
      <c r="Q29" s="49">
        <v>0</v>
      </c>
      <c r="R29" s="47">
        <v>80.47481440979999</v>
      </c>
      <c r="S29" s="48">
        <v>0.002150624566666666</v>
      </c>
      <c r="T29" s="48">
        <v>0</v>
      </c>
      <c r="U29" s="48">
        <v>0</v>
      </c>
      <c r="V29" s="49">
        <v>2.039993206033334</v>
      </c>
      <c r="W29" s="47">
        <v>0</v>
      </c>
      <c r="X29" s="48">
        <v>0</v>
      </c>
      <c r="Y29" s="48">
        <v>0</v>
      </c>
      <c r="Z29" s="48">
        <v>0</v>
      </c>
      <c r="AA29" s="49">
        <v>0</v>
      </c>
      <c r="AB29" s="47">
        <v>2.2180744223999995</v>
      </c>
      <c r="AC29" s="48">
        <v>0.03364755466666667</v>
      </c>
      <c r="AD29" s="48">
        <v>0</v>
      </c>
      <c r="AE29" s="48">
        <v>0</v>
      </c>
      <c r="AF29" s="49">
        <v>3.8682234642666664</v>
      </c>
      <c r="AG29" s="47">
        <v>0</v>
      </c>
      <c r="AH29" s="48">
        <v>0</v>
      </c>
      <c r="AI29" s="48">
        <v>0</v>
      </c>
      <c r="AJ29" s="48">
        <v>0</v>
      </c>
      <c r="AK29" s="49">
        <v>0</v>
      </c>
      <c r="AL29" s="47">
        <v>0.6729459311999999</v>
      </c>
      <c r="AM29" s="48">
        <v>0</v>
      </c>
      <c r="AN29" s="48">
        <v>0</v>
      </c>
      <c r="AO29" s="48">
        <v>0</v>
      </c>
      <c r="AP29" s="49">
        <v>0</v>
      </c>
      <c r="AQ29" s="47">
        <v>0</v>
      </c>
      <c r="AR29" s="48">
        <v>0</v>
      </c>
      <c r="AS29" s="48">
        <v>0</v>
      </c>
      <c r="AT29" s="48">
        <v>0</v>
      </c>
      <c r="AU29" s="49">
        <v>2.002469999999999E-05</v>
      </c>
      <c r="AV29" s="47">
        <v>601.5640559347383</v>
      </c>
      <c r="AW29" s="48">
        <v>5.404751389533332</v>
      </c>
      <c r="AX29" s="48">
        <v>0</v>
      </c>
      <c r="AY29" s="48">
        <v>0</v>
      </c>
      <c r="AZ29" s="49">
        <v>181.71706708746638</v>
      </c>
      <c r="BA29" s="47">
        <v>0</v>
      </c>
      <c r="BB29" s="48">
        <v>0</v>
      </c>
      <c r="BC29" s="48">
        <v>0</v>
      </c>
      <c r="BD29" s="48">
        <v>0</v>
      </c>
      <c r="BE29" s="49">
        <v>0</v>
      </c>
      <c r="BF29" s="47">
        <v>224.60370687403207</v>
      </c>
      <c r="BG29" s="48">
        <v>1.10947994</v>
      </c>
      <c r="BH29" s="48">
        <v>11.30842558943334</v>
      </c>
      <c r="BI29" s="48">
        <v>0</v>
      </c>
      <c r="BJ29" s="49">
        <v>0</v>
      </c>
      <c r="BK29" s="72">
        <f>SUM(C29:BJ29)</f>
        <v>1341.361992318037</v>
      </c>
    </row>
    <row r="30" spans="1:65" s="54" customFormat="1" ht="12.75">
      <c r="A30" s="51"/>
      <c r="B30" s="52" t="s">
        <v>84</v>
      </c>
      <c r="C30" s="53">
        <f>C29</f>
        <v>0</v>
      </c>
      <c r="D30" s="53">
        <f aca="true" t="shared" si="4" ref="D30:BJ30">D29</f>
        <v>0.34444302439999985</v>
      </c>
      <c r="E30" s="53">
        <f t="shared" si="4"/>
        <v>0</v>
      </c>
      <c r="F30" s="53">
        <f t="shared" si="4"/>
        <v>0</v>
      </c>
      <c r="G30" s="53">
        <f t="shared" si="4"/>
        <v>0.18806547279999997</v>
      </c>
      <c r="H30" s="53">
        <f t="shared" si="4"/>
        <v>154.33444492469997</v>
      </c>
      <c r="I30" s="53">
        <f t="shared" si="4"/>
        <v>5.351692488966665</v>
      </c>
      <c r="J30" s="53">
        <f t="shared" si="4"/>
        <v>0</v>
      </c>
      <c r="K30" s="53">
        <f t="shared" si="4"/>
        <v>0</v>
      </c>
      <c r="L30" s="53">
        <f t="shared" si="4"/>
        <v>66.12598995433365</v>
      </c>
      <c r="M30" s="53">
        <f t="shared" si="4"/>
        <v>0</v>
      </c>
      <c r="N30" s="53">
        <f t="shared" si="4"/>
        <v>0</v>
      </c>
      <c r="O30" s="53">
        <f t="shared" si="4"/>
        <v>0</v>
      </c>
      <c r="P30" s="53">
        <f t="shared" si="4"/>
        <v>0</v>
      </c>
      <c r="Q30" s="53">
        <f t="shared" si="4"/>
        <v>0</v>
      </c>
      <c r="R30" s="53">
        <f t="shared" si="4"/>
        <v>80.47481440979999</v>
      </c>
      <c r="S30" s="53">
        <f t="shared" si="4"/>
        <v>0.002150624566666666</v>
      </c>
      <c r="T30" s="53">
        <f t="shared" si="4"/>
        <v>0</v>
      </c>
      <c r="U30" s="53">
        <f t="shared" si="4"/>
        <v>0</v>
      </c>
      <c r="V30" s="53">
        <f t="shared" si="4"/>
        <v>2.039993206033334</v>
      </c>
      <c r="W30" s="53">
        <f t="shared" si="4"/>
        <v>0</v>
      </c>
      <c r="X30" s="53">
        <f t="shared" si="4"/>
        <v>0</v>
      </c>
      <c r="Y30" s="53">
        <f t="shared" si="4"/>
        <v>0</v>
      </c>
      <c r="Z30" s="53">
        <f t="shared" si="4"/>
        <v>0</v>
      </c>
      <c r="AA30" s="53">
        <f t="shared" si="4"/>
        <v>0</v>
      </c>
      <c r="AB30" s="53">
        <f t="shared" si="4"/>
        <v>2.2180744223999995</v>
      </c>
      <c r="AC30" s="53">
        <f t="shared" si="4"/>
        <v>0.03364755466666667</v>
      </c>
      <c r="AD30" s="53">
        <f t="shared" si="4"/>
        <v>0</v>
      </c>
      <c r="AE30" s="53">
        <f t="shared" si="4"/>
        <v>0</v>
      </c>
      <c r="AF30" s="53">
        <f t="shared" si="4"/>
        <v>3.8682234642666664</v>
      </c>
      <c r="AG30" s="53">
        <f t="shared" si="4"/>
        <v>0</v>
      </c>
      <c r="AH30" s="53">
        <f t="shared" si="4"/>
        <v>0</v>
      </c>
      <c r="AI30" s="53">
        <f t="shared" si="4"/>
        <v>0</v>
      </c>
      <c r="AJ30" s="53">
        <f t="shared" si="4"/>
        <v>0</v>
      </c>
      <c r="AK30" s="53">
        <f t="shared" si="4"/>
        <v>0</v>
      </c>
      <c r="AL30" s="53">
        <f t="shared" si="4"/>
        <v>0.6729459311999999</v>
      </c>
      <c r="AM30" s="53">
        <f t="shared" si="4"/>
        <v>0</v>
      </c>
      <c r="AN30" s="53">
        <f t="shared" si="4"/>
        <v>0</v>
      </c>
      <c r="AO30" s="53">
        <f t="shared" si="4"/>
        <v>0</v>
      </c>
      <c r="AP30" s="53">
        <f t="shared" si="4"/>
        <v>0</v>
      </c>
      <c r="AQ30" s="53">
        <f t="shared" si="4"/>
        <v>0</v>
      </c>
      <c r="AR30" s="53">
        <f t="shared" si="4"/>
        <v>0</v>
      </c>
      <c r="AS30" s="53">
        <f t="shared" si="4"/>
        <v>0</v>
      </c>
      <c r="AT30" s="53">
        <f t="shared" si="4"/>
        <v>0</v>
      </c>
      <c r="AU30" s="53">
        <f t="shared" si="4"/>
        <v>2.002469999999999E-05</v>
      </c>
      <c r="AV30" s="53">
        <f t="shared" si="4"/>
        <v>601.5640559347383</v>
      </c>
      <c r="AW30" s="53">
        <f t="shared" si="4"/>
        <v>5.404751389533332</v>
      </c>
      <c r="AX30" s="53">
        <f t="shared" si="4"/>
        <v>0</v>
      </c>
      <c r="AY30" s="53">
        <f t="shared" si="4"/>
        <v>0</v>
      </c>
      <c r="AZ30" s="53">
        <f t="shared" si="4"/>
        <v>181.71706708746638</v>
      </c>
      <c r="BA30" s="53">
        <f t="shared" si="4"/>
        <v>0</v>
      </c>
      <c r="BB30" s="53">
        <f t="shared" si="4"/>
        <v>0</v>
      </c>
      <c r="BC30" s="53">
        <f t="shared" si="4"/>
        <v>0</v>
      </c>
      <c r="BD30" s="53">
        <f t="shared" si="4"/>
        <v>0</v>
      </c>
      <c r="BE30" s="53">
        <f t="shared" si="4"/>
        <v>0</v>
      </c>
      <c r="BF30" s="53">
        <f t="shared" si="4"/>
        <v>224.60370687403207</v>
      </c>
      <c r="BG30" s="53">
        <f t="shared" si="4"/>
        <v>1.10947994</v>
      </c>
      <c r="BH30" s="53">
        <f t="shared" si="4"/>
        <v>11.30842558943334</v>
      </c>
      <c r="BI30" s="53">
        <f t="shared" si="4"/>
        <v>0</v>
      </c>
      <c r="BJ30" s="53">
        <f t="shared" si="4"/>
        <v>0</v>
      </c>
      <c r="BK30" s="76">
        <f>BK29</f>
        <v>1341.361992318037</v>
      </c>
      <c r="BL30" s="85"/>
      <c r="BM30" s="85"/>
    </row>
    <row r="31" spans="1:63" ht="12.75">
      <c r="A31" s="8" t="s">
        <v>76</v>
      </c>
      <c r="B31" s="15" t="s">
        <v>15</v>
      </c>
      <c r="C31" s="107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8"/>
    </row>
    <row r="32" spans="1:63" s="28" customFormat="1" ht="12.75">
      <c r="A32" s="26"/>
      <c r="B32" s="27" t="s">
        <v>104</v>
      </c>
      <c r="C32" s="58">
        <v>5.429083940700001</v>
      </c>
      <c r="D32" s="58">
        <v>793.3967354504337</v>
      </c>
      <c r="E32" s="58">
        <v>0</v>
      </c>
      <c r="F32" s="58">
        <v>0</v>
      </c>
      <c r="G32" s="58">
        <v>867.4776964708261</v>
      </c>
      <c r="H32" s="58">
        <v>658.3386558954328</v>
      </c>
      <c r="I32" s="58">
        <v>989.1108610537665</v>
      </c>
      <c r="J32" s="58">
        <v>0</v>
      </c>
      <c r="K32" s="58">
        <v>0</v>
      </c>
      <c r="L32" s="58">
        <v>1456.2353655040333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192.37591723536667</v>
      </c>
      <c r="S32" s="58">
        <v>27.14446176403335</v>
      </c>
      <c r="T32" s="58">
        <v>0</v>
      </c>
      <c r="U32" s="58">
        <v>0</v>
      </c>
      <c r="V32" s="58">
        <v>110.04744905223329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30.730331873299985</v>
      </c>
      <c r="AC32" s="58">
        <v>116.64824297033329</v>
      </c>
      <c r="AD32" s="58">
        <v>0</v>
      </c>
      <c r="AE32" s="58">
        <v>0</v>
      </c>
      <c r="AF32" s="58">
        <v>320.6237454590217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0.4288114377</v>
      </c>
      <c r="AM32" s="58">
        <v>0.021172998666666665</v>
      </c>
      <c r="AN32" s="58">
        <v>0</v>
      </c>
      <c r="AO32" s="58">
        <v>0</v>
      </c>
      <c r="AP32" s="58">
        <v>5.952387969866667</v>
      </c>
      <c r="AQ32" s="58">
        <v>0</v>
      </c>
      <c r="AR32" s="58">
        <v>0.7815221868000001</v>
      </c>
      <c r="AS32" s="58">
        <v>0</v>
      </c>
      <c r="AT32" s="58">
        <v>0</v>
      </c>
      <c r="AU32" s="58">
        <v>0</v>
      </c>
      <c r="AV32" s="58">
        <v>3028.343884277455</v>
      </c>
      <c r="AW32" s="58">
        <v>607.359178607068</v>
      </c>
      <c r="AX32" s="58">
        <v>0</v>
      </c>
      <c r="AY32" s="58">
        <v>0</v>
      </c>
      <c r="AZ32" s="58">
        <v>3047.69134656039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809.7135794904649</v>
      </c>
      <c r="BG32" s="58">
        <v>61.79146664459997</v>
      </c>
      <c r="BH32" s="58">
        <v>202.14955751950012</v>
      </c>
      <c r="BI32" s="58">
        <v>0</v>
      </c>
      <c r="BJ32" s="58">
        <v>0</v>
      </c>
      <c r="BK32" s="72">
        <f>SUM(C32:BJ32)</f>
        <v>13331.79145436199</v>
      </c>
    </row>
    <row r="33" spans="1:63" s="28" customFormat="1" ht="12.75">
      <c r="A33" s="26"/>
      <c r="B33" s="27" t="s">
        <v>105</v>
      </c>
      <c r="C33" s="58">
        <v>0</v>
      </c>
      <c r="D33" s="58">
        <v>0.6282691666666667</v>
      </c>
      <c r="E33" s="58">
        <v>0</v>
      </c>
      <c r="F33" s="58">
        <v>0</v>
      </c>
      <c r="G33" s="58">
        <v>0</v>
      </c>
      <c r="H33" s="58">
        <v>20.042096514299992</v>
      </c>
      <c r="I33" s="58">
        <v>86.21266574046665</v>
      </c>
      <c r="J33" s="58">
        <v>0</v>
      </c>
      <c r="K33" s="58">
        <v>0</v>
      </c>
      <c r="L33" s="58">
        <v>82.13380100143333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5.116879881766668</v>
      </c>
      <c r="S33" s="58">
        <v>0.010311697599999996</v>
      </c>
      <c r="T33" s="58">
        <v>0</v>
      </c>
      <c r="U33" s="58">
        <v>0</v>
      </c>
      <c r="V33" s="58">
        <v>2.9705582670333337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0.3299263437666667</v>
      </c>
      <c r="AC33" s="58">
        <v>1.8836606525333335</v>
      </c>
      <c r="AD33" s="58">
        <v>0</v>
      </c>
      <c r="AE33" s="58">
        <v>0</v>
      </c>
      <c r="AF33" s="58">
        <v>7.6596876544666666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0.061111566666666665</v>
      </c>
      <c r="AM33" s="58">
        <v>0</v>
      </c>
      <c r="AN33" s="58">
        <v>0</v>
      </c>
      <c r="AO33" s="58">
        <v>0</v>
      </c>
      <c r="AP33" s="58">
        <v>0.4287803436333332</v>
      </c>
      <c r="AQ33" s="58">
        <v>0.13444544666666666</v>
      </c>
      <c r="AR33" s="58">
        <v>0.24450704510000001</v>
      </c>
      <c r="AS33" s="58">
        <v>0</v>
      </c>
      <c r="AT33" s="58">
        <v>0</v>
      </c>
      <c r="AU33" s="58">
        <v>0</v>
      </c>
      <c r="AV33" s="58">
        <v>321.7441704401665</v>
      </c>
      <c r="AW33" s="58">
        <v>148.37453732153338</v>
      </c>
      <c r="AX33" s="58">
        <v>0</v>
      </c>
      <c r="AY33" s="58">
        <v>0</v>
      </c>
      <c r="AZ33" s="58">
        <v>706.560197572269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110.12393509856669</v>
      </c>
      <c r="BG33" s="58">
        <v>17.4823097201</v>
      </c>
      <c r="BH33" s="58">
        <v>67.94015122143333</v>
      </c>
      <c r="BI33" s="58">
        <v>0</v>
      </c>
      <c r="BJ33" s="58">
        <v>0</v>
      </c>
      <c r="BK33" s="72">
        <f>SUM(C33:BJ33)</f>
        <v>1580.082002696169</v>
      </c>
    </row>
    <row r="34" spans="1:63" s="28" customFormat="1" ht="12.75">
      <c r="A34" s="26"/>
      <c r="B34" s="27" t="s">
        <v>106</v>
      </c>
      <c r="C34" s="58">
        <v>0</v>
      </c>
      <c r="D34" s="58">
        <v>293.1275163354996</v>
      </c>
      <c r="E34" s="58">
        <v>0</v>
      </c>
      <c r="F34" s="58">
        <v>0</v>
      </c>
      <c r="G34" s="58">
        <v>269.9698995364333</v>
      </c>
      <c r="H34" s="58">
        <v>49.61978744046665</v>
      </c>
      <c r="I34" s="58">
        <v>13.632332107966663</v>
      </c>
      <c r="J34" s="58">
        <v>0</v>
      </c>
      <c r="K34" s="58">
        <v>0</v>
      </c>
      <c r="L34" s="58">
        <v>56.323655840133355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11.66567236083334</v>
      </c>
      <c r="S34" s="58">
        <v>0.1455881796333334</v>
      </c>
      <c r="T34" s="58">
        <v>0</v>
      </c>
      <c r="U34" s="58">
        <v>0</v>
      </c>
      <c r="V34" s="58">
        <v>2.2409062565999998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2.1783235939666667</v>
      </c>
      <c r="AC34" s="58">
        <v>3.7751840203000007</v>
      </c>
      <c r="AD34" s="58">
        <v>0</v>
      </c>
      <c r="AE34" s="58">
        <v>0</v>
      </c>
      <c r="AF34" s="58">
        <v>6.056846185833333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0.03665072716666668</v>
      </c>
      <c r="AM34" s="58">
        <v>0</v>
      </c>
      <c r="AN34" s="58">
        <v>0</v>
      </c>
      <c r="AO34" s="58">
        <v>0</v>
      </c>
      <c r="AP34" s="58">
        <v>0.16930801616666669</v>
      </c>
      <c r="AQ34" s="58">
        <v>0</v>
      </c>
      <c r="AR34" s="58">
        <v>0.12206511373333337</v>
      </c>
      <c r="AS34" s="58">
        <v>0</v>
      </c>
      <c r="AT34" s="58">
        <v>0</v>
      </c>
      <c r="AU34" s="58">
        <v>0.00044979033333333325</v>
      </c>
      <c r="AV34" s="58">
        <v>340.14590970966566</v>
      </c>
      <c r="AW34" s="58">
        <v>46.75424141396667</v>
      </c>
      <c r="AX34" s="58">
        <v>0</v>
      </c>
      <c r="AY34" s="58">
        <v>0</v>
      </c>
      <c r="AZ34" s="58">
        <v>174.75791279386678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98.25216034330015</v>
      </c>
      <c r="BG34" s="58">
        <v>1.292933827333334</v>
      </c>
      <c r="BH34" s="58">
        <v>15.296278838499992</v>
      </c>
      <c r="BI34" s="58">
        <v>0</v>
      </c>
      <c r="BJ34" s="58">
        <v>0</v>
      </c>
      <c r="BK34" s="72">
        <f>SUM(C34:BJ34)</f>
        <v>1385.563622431699</v>
      </c>
    </row>
    <row r="35" spans="1:63" s="28" customFormat="1" ht="12.75">
      <c r="A35" s="26"/>
      <c r="B35" s="27" t="s">
        <v>113</v>
      </c>
      <c r="C35" s="58">
        <v>0</v>
      </c>
      <c r="D35" s="58">
        <v>0.5205803333333333</v>
      </c>
      <c r="E35" s="58">
        <v>0</v>
      </c>
      <c r="F35" s="58">
        <v>0</v>
      </c>
      <c r="G35" s="58">
        <v>0</v>
      </c>
      <c r="H35" s="58">
        <v>4.110461803566667</v>
      </c>
      <c r="I35" s="58">
        <v>1.561741</v>
      </c>
      <c r="J35" s="58">
        <v>0</v>
      </c>
      <c r="K35" s="58">
        <v>0</v>
      </c>
      <c r="L35" s="58">
        <v>6.5544412253333295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1.4938489818000005</v>
      </c>
      <c r="S35" s="58">
        <v>0</v>
      </c>
      <c r="T35" s="58">
        <v>0</v>
      </c>
      <c r="U35" s="58">
        <v>0</v>
      </c>
      <c r="V35" s="58">
        <v>0.924806855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0.13986306663333334</v>
      </c>
      <c r="AC35" s="58">
        <v>0.030947870000000002</v>
      </c>
      <c r="AD35" s="58">
        <v>0</v>
      </c>
      <c r="AE35" s="58">
        <v>0</v>
      </c>
      <c r="AF35" s="58">
        <v>2.0770356248999993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0.00010659383333333336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0.05493246916666665</v>
      </c>
      <c r="AS35" s="58">
        <v>0</v>
      </c>
      <c r="AT35" s="58">
        <v>0</v>
      </c>
      <c r="AU35" s="58">
        <v>0</v>
      </c>
      <c r="AV35" s="58">
        <v>70.485762777833</v>
      </c>
      <c r="AW35" s="58">
        <v>2.9645987855666656</v>
      </c>
      <c r="AX35" s="58">
        <v>0</v>
      </c>
      <c r="AY35" s="58">
        <v>0</v>
      </c>
      <c r="AZ35" s="58">
        <v>82.54944690626698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58">
        <v>46.0330935685333</v>
      </c>
      <c r="BG35" s="58">
        <v>1.2154444942666667</v>
      </c>
      <c r="BH35" s="58">
        <v>26.93078107593333</v>
      </c>
      <c r="BI35" s="58">
        <v>0</v>
      </c>
      <c r="BJ35" s="58">
        <v>0</v>
      </c>
      <c r="BK35" s="72">
        <f>SUM(C35:BJ35)</f>
        <v>247.64789343196662</v>
      </c>
    </row>
    <row r="36" spans="1:63" s="28" customFormat="1" ht="12.75">
      <c r="A36" s="26"/>
      <c r="B36" s="27" t="s">
        <v>107</v>
      </c>
      <c r="C36" s="58">
        <v>0</v>
      </c>
      <c r="D36" s="58">
        <v>150.55346067686673</v>
      </c>
      <c r="E36" s="58">
        <v>0</v>
      </c>
      <c r="F36" s="58">
        <v>0</v>
      </c>
      <c r="G36" s="58">
        <v>16.356020558066668</v>
      </c>
      <c r="H36" s="58">
        <v>64.60378377880001</v>
      </c>
      <c r="I36" s="58">
        <v>80.00135950750001</v>
      </c>
      <c r="J36" s="58">
        <v>0</v>
      </c>
      <c r="K36" s="58">
        <v>0</v>
      </c>
      <c r="L36" s="58">
        <v>99.43165521746673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16.942661437433316</v>
      </c>
      <c r="S36" s="58">
        <v>0.14632640680000003</v>
      </c>
      <c r="T36" s="58">
        <v>0</v>
      </c>
      <c r="U36" s="58">
        <v>0</v>
      </c>
      <c r="V36" s="58">
        <v>3.407599842866667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3.5614681347333343</v>
      </c>
      <c r="AC36" s="58">
        <v>10.525752794100004</v>
      </c>
      <c r="AD36" s="58">
        <v>0</v>
      </c>
      <c r="AE36" s="58">
        <v>0</v>
      </c>
      <c r="AF36" s="58">
        <v>24.275278878500004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0.051897389399999994</v>
      </c>
      <c r="AM36" s="58">
        <v>0</v>
      </c>
      <c r="AN36" s="58">
        <v>0</v>
      </c>
      <c r="AO36" s="58">
        <v>0</v>
      </c>
      <c r="AP36" s="58">
        <v>0.8179410091999999</v>
      </c>
      <c r="AQ36" s="58">
        <v>0.00032952200000000006</v>
      </c>
      <c r="AR36" s="58">
        <v>0.2156000526333333</v>
      </c>
      <c r="AS36" s="58">
        <v>0</v>
      </c>
      <c r="AT36" s="58">
        <v>0</v>
      </c>
      <c r="AU36" s="58">
        <v>3.518483333333334E-05</v>
      </c>
      <c r="AV36" s="58">
        <v>302.31436001756805</v>
      </c>
      <c r="AW36" s="58">
        <v>42.190024703666616</v>
      </c>
      <c r="AX36" s="58">
        <v>0</v>
      </c>
      <c r="AY36" s="58">
        <v>0</v>
      </c>
      <c r="AZ36" s="58">
        <v>198.61055537243294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79.63139918196677</v>
      </c>
      <c r="BG36" s="58">
        <v>2.1899781145</v>
      </c>
      <c r="BH36" s="58">
        <v>12.728821322333332</v>
      </c>
      <c r="BI36" s="58">
        <v>0</v>
      </c>
      <c r="BJ36" s="58">
        <v>0</v>
      </c>
      <c r="BK36" s="72">
        <f>SUM(C36:BJ36)</f>
        <v>1108.5563091036677</v>
      </c>
    </row>
    <row r="37" spans="1:65" s="33" customFormat="1" ht="12.75">
      <c r="A37" s="31"/>
      <c r="B37" s="32" t="s">
        <v>85</v>
      </c>
      <c r="C37" s="59">
        <f>C32+C33+C34+C36</f>
        <v>5.429083940700001</v>
      </c>
      <c r="D37" s="61">
        <f>D32+D33+D34+D36+D35</f>
        <v>1238.2265619628</v>
      </c>
      <c r="E37" s="61">
        <f aca="true" t="shared" si="5" ref="E37:BK37">E32+E33+E34+E36+E35</f>
        <v>0</v>
      </c>
      <c r="F37" s="61">
        <f t="shared" si="5"/>
        <v>0</v>
      </c>
      <c r="G37" s="61">
        <f t="shared" si="5"/>
        <v>1153.803616565326</v>
      </c>
      <c r="H37" s="61">
        <f t="shared" si="5"/>
        <v>796.714785432566</v>
      </c>
      <c r="I37" s="61">
        <f t="shared" si="5"/>
        <v>1170.5189594096998</v>
      </c>
      <c r="J37" s="61">
        <f t="shared" si="5"/>
        <v>0</v>
      </c>
      <c r="K37" s="61">
        <f t="shared" si="5"/>
        <v>0</v>
      </c>
      <c r="L37" s="61">
        <f t="shared" si="5"/>
        <v>1700.6789187883999</v>
      </c>
      <c r="M37" s="61">
        <f t="shared" si="5"/>
        <v>0</v>
      </c>
      <c r="N37" s="61">
        <f t="shared" si="5"/>
        <v>0</v>
      </c>
      <c r="O37" s="61">
        <f t="shared" si="5"/>
        <v>0</v>
      </c>
      <c r="P37" s="61">
        <f t="shared" si="5"/>
        <v>0</v>
      </c>
      <c r="Q37" s="61">
        <f t="shared" si="5"/>
        <v>0</v>
      </c>
      <c r="R37" s="61">
        <f t="shared" si="5"/>
        <v>227.59497989719998</v>
      </c>
      <c r="S37" s="61">
        <f t="shared" si="5"/>
        <v>27.44668804806668</v>
      </c>
      <c r="T37" s="61">
        <f t="shared" si="5"/>
        <v>0</v>
      </c>
      <c r="U37" s="61">
        <f t="shared" si="5"/>
        <v>0</v>
      </c>
      <c r="V37" s="61">
        <f t="shared" si="5"/>
        <v>119.5913202737333</v>
      </c>
      <c r="W37" s="61">
        <f t="shared" si="5"/>
        <v>0</v>
      </c>
      <c r="X37" s="61">
        <f t="shared" si="5"/>
        <v>0</v>
      </c>
      <c r="Y37" s="61">
        <f t="shared" si="5"/>
        <v>0</v>
      </c>
      <c r="Z37" s="61">
        <f t="shared" si="5"/>
        <v>0</v>
      </c>
      <c r="AA37" s="61">
        <f t="shared" si="5"/>
        <v>0</v>
      </c>
      <c r="AB37" s="61">
        <f t="shared" si="5"/>
        <v>36.93991301239998</v>
      </c>
      <c r="AC37" s="61">
        <f t="shared" si="5"/>
        <v>132.86378830726665</v>
      </c>
      <c r="AD37" s="61">
        <f t="shared" si="5"/>
        <v>0</v>
      </c>
      <c r="AE37" s="61">
        <f t="shared" si="5"/>
        <v>0</v>
      </c>
      <c r="AF37" s="61">
        <f t="shared" si="5"/>
        <v>360.69259380272166</v>
      </c>
      <c r="AG37" s="61">
        <f t="shared" si="5"/>
        <v>0</v>
      </c>
      <c r="AH37" s="61">
        <f t="shared" si="5"/>
        <v>0</v>
      </c>
      <c r="AI37" s="61">
        <f t="shared" si="5"/>
        <v>0</v>
      </c>
      <c r="AJ37" s="61">
        <f t="shared" si="5"/>
        <v>0</v>
      </c>
      <c r="AK37" s="61">
        <f t="shared" si="5"/>
        <v>0</v>
      </c>
      <c r="AL37" s="61">
        <f t="shared" si="5"/>
        <v>0.5785777147666668</v>
      </c>
      <c r="AM37" s="61">
        <f t="shared" si="5"/>
        <v>0.021172998666666665</v>
      </c>
      <c r="AN37" s="61">
        <f t="shared" si="5"/>
        <v>0</v>
      </c>
      <c r="AO37" s="61">
        <f t="shared" si="5"/>
        <v>0</v>
      </c>
      <c r="AP37" s="61">
        <f t="shared" si="5"/>
        <v>7.368417338866667</v>
      </c>
      <c r="AQ37" s="61">
        <f t="shared" si="5"/>
        <v>0.13477496866666666</v>
      </c>
      <c r="AR37" s="61">
        <f t="shared" si="5"/>
        <v>1.4186268674333333</v>
      </c>
      <c r="AS37" s="61">
        <f t="shared" si="5"/>
        <v>0</v>
      </c>
      <c r="AT37" s="61">
        <f t="shared" si="5"/>
        <v>0</v>
      </c>
      <c r="AU37" s="61">
        <f t="shared" si="5"/>
        <v>0.0004849751666666666</v>
      </c>
      <c r="AV37" s="61">
        <f t="shared" si="5"/>
        <v>4063.034087222688</v>
      </c>
      <c r="AW37" s="61">
        <f t="shared" si="5"/>
        <v>847.6425808318013</v>
      </c>
      <c r="AX37" s="61">
        <f t="shared" si="5"/>
        <v>0</v>
      </c>
      <c r="AY37" s="61">
        <f t="shared" si="5"/>
        <v>0</v>
      </c>
      <c r="AZ37" s="61">
        <f>AZ32+AZ33+AZ34+AZ36+AZ35</f>
        <v>4210.169459205225</v>
      </c>
      <c r="BA37" s="61">
        <f t="shared" si="5"/>
        <v>0</v>
      </c>
      <c r="BB37" s="61">
        <f t="shared" si="5"/>
        <v>0</v>
      </c>
      <c r="BC37" s="61">
        <f t="shared" si="5"/>
        <v>0</v>
      </c>
      <c r="BD37" s="61">
        <f t="shared" si="5"/>
        <v>0</v>
      </c>
      <c r="BE37" s="61">
        <f t="shared" si="5"/>
        <v>0</v>
      </c>
      <c r="BF37" s="61">
        <f t="shared" si="5"/>
        <v>1143.7541676828318</v>
      </c>
      <c r="BG37" s="61">
        <f t="shared" si="5"/>
        <v>83.97213280079995</v>
      </c>
      <c r="BH37" s="61">
        <f t="shared" si="5"/>
        <v>325.0455899777001</v>
      </c>
      <c r="BI37" s="61">
        <f t="shared" si="5"/>
        <v>0</v>
      </c>
      <c r="BJ37" s="61">
        <f t="shared" si="5"/>
        <v>0</v>
      </c>
      <c r="BK37" s="61">
        <f t="shared" si="5"/>
        <v>17653.64128202549</v>
      </c>
      <c r="BM37" s="86"/>
    </row>
    <row r="38" spans="1:65" s="30" customFormat="1" ht="12.75">
      <c r="A38" s="29"/>
      <c r="B38" s="34" t="s">
        <v>83</v>
      </c>
      <c r="C38" s="60">
        <f>+C37+C30</f>
        <v>5.429083940700001</v>
      </c>
      <c r="D38" s="60">
        <f aca="true" t="shared" si="6" ref="D38:BJ38">+D37+D30</f>
        <v>1238.5710049872</v>
      </c>
      <c r="E38" s="60">
        <f t="shared" si="6"/>
        <v>0</v>
      </c>
      <c r="F38" s="60">
        <f t="shared" si="6"/>
        <v>0</v>
      </c>
      <c r="G38" s="60">
        <f t="shared" si="6"/>
        <v>1153.9916820381259</v>
      </c>
      <c r="H38" s="60">
        <f t="shared" si="6"/>
        <v>951.049230357266</v>
      </c>
      <c r="I38" s="60">
        <f t="shared" si="6"/>
        <v>1175.8706518986664</v>
      </c>
      <c r="J38" s="60">
        <f t="shared" si="6"/>
        <v>0</v>
      </c>
      <c r="K38" s="60">
        <f t="shared" si="6"/>
        <v>0</v>
      </c>
      <c r="L38" s="60">
        <f t="shared" si="6"/>
        <v>1766.8049087427335</v>
      </c>
      <c r="M38" s="60">
        <f t="shared" si="6"/>
        <v>0</v>
      </c>
      <c r="N38" s="60">
        <f t="shared" si="6"/>
        <v>0</v>
      </c>
      <c r="O38" s="60">
        <f t="shared" si="6"/>
        <v>0</v>
      </c>
      <c r="P38" s="60">
        <f t="shared" si="6"/>
        <v>0</v>
      </c>
      <c r="Q38" s="60">
        <f t="shared" si="6"/>
        <v>0</v>
      </c>
      <c r="R38" s="60">
        <f t="shared" si="6"/>
        <v>308.06979430699994</v>
      </c>
      <c r="S38" s="60">
        <f t="shared" si="6"/>
        <v>27.448838672633347</v>
      </c>
      <c r="T38" s="60">
        <f t="shared" si="6"/>
        <v>0</v>
      </c>
      <c r="U38" s="60">
        <f t="shared" si="6"/>
        <v>0</v>
      </c>
      <c r="V38" s="60">
        <f t="shared" si="6"/>
        <v>121.63131347976663</v>
      </c>
      <c r="W38" s="60">
        <f t="shared" si="6"/>
        <v>0</v>
      </c>
      <c r="X38" s="60">
        <f t="shared" si="6"/>
        <v>0</v>
      </c>
      <c r="Y38" s="60">
        <f t="shared" si="6"/>
        <v>0</v>
      </c>
      <c r="Z38" s="60">
        <f t="shared" si="6"/>
        <v>0</v>
      </c>
      <c r="AA38" s="60">
        <f t="shared" si="6"/>
        <v>0</v>
      </c>
      <c r="AB38" s="60">
        <f t="shared" si="6"/>
        <v>39.15798743479998</v>
      </c>
      <c r="AC38" s="60">
        <f t="shared" si="6"/>
        <v>132.8974358619333</v>
      </c>
      <c r="AD38" s="60">
        <f t="shared" si="6"/>
        <v>0</v>
      </c>
      <c r="AE38" s="60">
        <f t="shared" si="6"/>
        <v>0</v>
      </c>
      <c r="AF38" s="60">
        <f t="shared" si="6"/>
        <v>364.56081726698835</v>
      </c>
      <c r="AG38" s="60">
        <f t="shared" si="6"/>
        <v>0</v>
      </c>
      <c r="AH38" s="60">
        <f t="shared" si="6"/>
        <v>0</v>
      </c>
      <c r="AI38" s="60">
        <f t="shared" si="6"/>
        <v>0</v>
      </c>
      <c r="AJ38" s="60">
        <f t="shared" si="6"/>
        <v>0</v>
      </c>
      <c r="AK38" s="60">
        <f t="shared" si="6"/>
        <v>0</v>
      </c>
      <c r="AL38" s="60">
        <f t="shared" si="6"/>
        <v>1.2515236459666665</v>
      </c>
      <c r="AM38" s="60">
        <f t="shared" si="6"/>
        <v>0.021172998666666665</v>
      </c>
      <c r="AN38" s="60">
        <f t="shared" si="6"/>
        <v>0</v>
      </c>
      <c r="AO38" s="60">
        <f t="shared" si="6"/>
        <v>0</v>
      </c>
      <c r="AP38" s="60">
        <f t="shared" si="6"/>
        <v>7.368417338866667</v>
      </c>
      <c r="AQ38" s="60">
        <f t="shared" si="6"/>
        <v>0.13477496866666666</v>
      </c>
      <c r="AR38" s="60">
        <f t="shared" si="6"/>
        <v>1.4186268674333333</v>
      </c>
      <c r="AS38" s="60">
        <f t="shared" si="6"/>
        <v>0</v>
      </c>
      <c r="AT38" s="60">
        <f t="shared" si="6"/>
        <v>0</v>
      </c>
      <c r="AU38" s="60">
        <f t="shared" si="6"/>
        <v>0.0005049998666666666</v>
      </c>
      <c r="AV38" s="60">
        <f>+AV37+AV30</f>
        <v>4664.598143157426</v>
      </c>
      <c r="AW38" s="60">
        <f t="shared" si="6"/>
        <v>853.0473322213346</v>
      </c>
      <c r="AX38" s="60">
        <f t="shared" si="6"/>
        <v>0</v>
      </c>
      <c r="AY38" s="60">
        <f t="shared" si="6"/>
        <v>0</v>
      </c>
      <c r="AZ38" s="60">
        <f>+AZ37+AZ30</f>
        <v>4391.886526292692</v>
      </c>
      <c r="BA38" s="60">
        <f t="shared" si="6"/>
        <v>0</v>
      </c>
      <c r="BB38" s="60">
        <f t="shared" si="6"/>
        <v>0</v>
      </c>
      <c r="BC38" s="60">
        <f t="shared" si="6"/>
        <v>0</v>
      </c>
      <c r="BD38" s="60">
        <f t="shared" si="6"/>
        <v>0</v>
      </c>
      <c r="BE38" s="60">
        <f t="shared" si="6"/>
        <v>0</v>
      </c>
      <c r="BF38" s="60">
        <f>+BF37+BF30</f>
        <v>1368.3578745568639</v>
      </c>
      <c r="BG38" s="60">
        <f t="shared" si="6"/>
        <v>85.08161274079995</v>
      </c>
      <c r="BH38" s="60">
        <f t="shared" si="6"/>
        <v>336.35401556713344</v>
      </c>
      <c r="BI38" s="60">
        <f t="shared" si="6"/>
        <v>0</v>
      </c>
      <c r="BJ38" s="60">
        <f t="shared" si="6"/>
        <v>0</v>
      </c>
      <c r="BK38" s="75">
        <f>+BK37+BK30</f>
        <v>18995.00327434353</v>
      </c>
      <c r="BM38" s="83"/>
    </row>
    <row r="39" spans="1:63" ht="3" customHeight="1">
      <c r="A39" s="8"/>
      <c r="B39" s="15"/>
      <c r="C39" s="107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8"/>
    </row>
    <row r="40" spans="1:63" ht="12.75">
      <c r="A40" s="8" t="s">
        <v>16</v>
      </c>
      <c r="B40" s="14" t="s">
        <v>8</v>
      </c>
      <c r="C40" s="107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8"/>
    </row>
    <row r="41" spans="1:65" ht="12.75">
      <c r="A41" s="8" t="s">
        <v>75</v>
      </c>
      <c r="B41" s="15" t="s">
        <v>17</v>
      </c>
      <c r="C41" s="10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8"/>
      <c r="BM41" s="84"/>
    </row>
    <row r="42" spans="1:63" ht="12.75">
      <c r="A42" s="8"/>
      <c r="B42" s="16" t="s">
        <v>36</v>
      </c>
      <c r="C42" s="56"/>
      <c r="D42" s="23"/>
      <c r="E42" s="23"/>
      <c r="F42" s="23"/>
      <c r="G42" s="57"/>
      <c r="H42" s="56"/>
      <c r="I42" s="23"/>
      <c r="J42" s="23"/>
      <c r="K42" s="23"/>
      <c r="L42" s="57"/>
      <c r="M42" s="56"/>
      <c r="N42" s="23"/>
      <c r="O42" s="23"/>
      <c r="P42" s="23"/>
      <c r="Q42" s="57"/>
      <c r="R42" s="56"/>
      <c r="S42" s="23"/>
      <c r="T42" s="23"/>
      <c r="U42" s="23"/>
      <c r="V42" s="57"/>
      <c r="W42" s="56"/>
      <c r="X42" s="23"/>
      <c r="Y42" s="23"/>
      <c r="Z42" s="23"/>
      <c r="AA42" s="57"/>
      <c r="AB42" s="56"/>
      <c r="AC42" s="23"/>
      <c r="AD42" s="23"/>
      <c r="AE42" s="23"/>
      <c r="AF42" s="57"/>
      <c r="AG42" s="56"/>
      <c r="AH42" s="23"/>
      <c r="AI42" s="23"/>
      <c r="AJ42" s="23"/>
      <c r="AK42" s="57"/>
      <c r="AL42" s="56"/>
      <c r="AM42" s="23"/>
      <c r="AN42" s="23"/>
      <c r="AO42" s="23"/>
      <c r="AP42" s="57"/>
      <c r="AQ42" s="56"/>
      <c r="AR42" s="23"/>
      <c r="AS42" s="23"/>
      <c r="AT42" s="23"/>
      <c r="AU42" s="57"/>
      <c r="AV42" s="56"/>
      <c r="AW42" s="23"/>
      <c r="AX42" s="23"/>
      <c r="AY42" s="23"/>
      <c r="AZ42" s="57"/>
      <c r="BA42" s="56"/>
      <c r="BB42" s="23"/>
      <c r="BC42" s="23"/>
      <c r="BD42" s="23"/>
      <c r="BE42" s="57"/>
      <c r="BF42" s="56"/>
      <c r="BG42" s="23"/>
      <c r="BH42" s="23"/>
      <c r="BI42" s="23"/>
      <c r="BJ42" s="57"/>
      <c r="BK42" s="71"/>
    </row>
    <row r="43" spans="1:63" ht="12.75">
      <c r="A43" s="8"/>
      <c r="B43" s="17" t="s">
        <v>82</v>
      </c>
      <c r="C43" s="56"/>
      <c r="D43" s="23"/>
      <c r="E43" s="23"/>
      <c r="F43" s="23"/>
      <c r="G43" s="57"/>
      <c r="H43" s="56"/>
      <c r="I43" s="23"/>
      <c r="J43" s="23"/>
      <c r="K43" s="23"/>
      <c r="L43" s="57"/>
      <c r="M43" s="56"/>
      <c r="N43" s="23"/>
      <c r="O43" s="23"/>
      <c r="P43" s="23"/>
      <c r="Q43" s="57"/>
      <c r="R43" s="56"/>
      <c r="S43" s="23"/>
      <c r="T43" s="23"/>
      <c r="U43" s="23"/>
      <c r="V43" s="57"/>
      <c r="W43" s="56"/>
      <c r="X43" s="23"/>
      <c r="Y43" s="23"/>
      <c r="Z43" s="23"/>
      <c r="AA43" s="57"/>
      <c r="AB43" s="56"/>
      <c r="AC43" s="23"/>
      <c r="AD43" s="23"/>
      <c r="AE43" s="23"/>
      <c r="AF43" s="57"/>
      <c r="AG43" s="56"/>
      <c r="AH43" s="23"/>
      <c r="AI43" s="23"/>
      <c r="AJ43" s="23"/>
      <c r="AK43" s="57"/>
      <c r="AL43" s="56"/>
      <c r="AM43" s="23"/>
      <c r="AN43" s="23"/>
      <c r="AO43" s="23"/>
      <c r="AP43" s="57"/>
      <c r="AQ43" s="56"/>
      <c r="AR43" s="23"/>
      <c r="AS43" s="23"/>
      <c r="AT43" s="23"/>
      <c r="AU43" s="57"/>
      <c r="AV43" s="56"/>
      <c r="AW43" s="23"/>
      <c r="AX43" s="23"/>
      <c r="AY43" s="23"/>
      <c r="AZ43" s="57"/>
      <c r="BA43" s="56"/>
      <c r="BB43" s="23"/>
      <c r="BC43" s="23"/>
      <c r="BD43" s="23"/>
      <c r="BE43" s="57"/>
      <c r="BF43" s="56"/>
      <c r="BG43" s="23"/>
      <c r="BH43" s="23"/>
      <c r="BI43" s="23"/>
      <c r="BJ43" s="57"/>
      <c r="BK43" s="71"/>
    </row>
    <row r="44" spans="1:63" ht="2.25" customHeight="1">
      <c r="A44" s="8"/>
      <c r="B44" s="15"/>
      <c r="C44" s="107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8"/>
    </row>
    <row r="45" spans="1:63" ht="12.75">
      <c r="A45" s="8" t="s">
        <v>4</v>
      </c>
      <c r="B45" s="14" t="s">
        <v>9</v>
      </c>
      <c r="C45" s="107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8"/>
    </row>
    <row r="46" spans="1:63" ht="12.75">
      <c r="A46" s="8" t="s">
        <v>75</v>
      </c>
      <c r="B46" s="15" t="s">
        <v>18</v>
      </c>
      <c r="C46" s="107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8"/>
    </row>
    <row r="47" spans="1:63" s="28" customFormat="1" ht="12.75">
      <c r="A47" s="26"/>
      <c r="B47" s="2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72"/>
    </row>
    <row r="48" spans="1:63" s="33" customFormat="1" ht="12.75">
      <c r="A48" s="31"/>
      <c r="B48" s="32" t="s">
        <v>84</v>
      </c>
      <c r="C48" s="59">
        <f>C47</f>
        <v>0</v>
      </c>
      <c r="D48" s="59">
        <f aca="true" t="shared" si="7" ref="D48:BJ48">D47</f>
        <v>0</v>
      </c>
      <c r="E48" s="59">
        <f t="shared" si="7"/>
        <v>0</v>
      </c>
      <c r="F48" s="59">
        <f t="shared" si="7"/>
        <v>0</v>
      </c>
      <c r="G48" s="59">
        <f t="shared" si="7"/>
        <v>0</v>
      </c>
      <c r="H48" s="59">
        <f t="shared" si="7"/>
        <v>0</v>
      </c>
      <c r="I48" s="59">
        <f t="shared" si="7"/>
        <v>0</v>
      </c>
      <c r="J48" s="59">
        <f t="shared" si="7"/>
        <v>0</v>
      </c>
      <c r="K48" s="59">
        <f t="shared" si="7"/>
        <v>0</v>
      </c>
      <c r="L48" s="59">
        <f t="shared" si="7"/>
        <v>0</v>
      </c>
      <c r="M48" s="59">
        <f t="shared" si="7"/>
        <v>0</v>
      </c>
      <c r="N48" s="59">
        <f t="shared" si="7"/>
        <v>0</v>
      </c>
      <c r="O48" s="59">
        <f t="shared" si="7"/>
        <v>0</v>
      </c>
      <c r="P48" s="59">
        <f t="shared" si="7"/>
        <v>0</v>
      </c>
      <c r="Q48" s="59">
        <f t="shared" si="7"/>
        <v>0</v>
      </c>
      <c r="R48" s="59">
        <f t="shared" si="7"/>
        <v>0</v>
      </c>
      <c r="S48" s="59">
        <f t="shared" si="7"/>
        <v>0</v>
      </c>
      <c r="T48" s="59">
        <f t="shared" si="7"/>
        <v>0</v>
      </c>
      <c r="U48" s="59">
        <f t="shared" si="7"/>
        <v>0</v>
      </c>
      <c r="V48" s="59">
        <f t="shared" si="7"/>
        <v>0</v>
      </c>
      <c r="W48" s="59">
        <f t="shared" si="7"/>
        <v>0</v>
      </c>
      <c r="X48" s="59">
        <f t="shared" si="7"/>
        <v>0</v>
      </c>
      <c r="Y48" s="59">
        <f t="shared" si="7"/>
        <v>0</v>
      </c>
      <c r="Z48" s="59">
        <f t="shared" si="7"/>
        <v>0</v>
      </c>
      <c r="AA48" s="59">
        <f t="shared" si="7"/>
        <v>0</v>
      </c>
      <c r="AB48" s="59">
        <f t="shared" si="7"/>
        <v>0</v>
      </c>
      <c r="AC48" s="59">
        <f t="shared" si="7"/>
        <v>0</v>
      </c>
      <c r="AD48" s="59">
        <f t="shared" si="7"/>
        <v>0</v>
      </c>
      <c r="AE48" s="59">
        <f t="shared" si="7"/>
        <v>0</v>
      </c>
      <c r="AF48" s="59">
        <f t="shared" si="7"/>
        <v>0</v>
      </c>
      <c r="AG48" s="59">
        <f t="shared" si="7"/>
        <v>0</v>
      </c>
      <c r="AH48" s="59">
        <f t="shared" si="7"/>
        <v>0</v>
      </c>
      <c r="AI48" s="59">
        <f t="shared" si="7"/>
        <v>0</v>
      </c>
      <c r="AJ48" s="59">
        <f t="shared" si="7"/>
        <v>0</v>
      </c>
      <c r="AK48" s="59">
        <f t="shared" si="7"/>
        <v>0</v>
      </c>
      <c r="AL48" s="59">
        <f t="shared" si="7"/>
        <v>0</v>
      </c>
      <c r="AM48" s="59">
        <f t="shared" si="7"/>
        <v>0</v>
      </c>
      <c r="AN48" s="59">
        <f t="shared" si="7"/>
        <v>0</v>
      </c>
      <c r="AO48" s="59">
        <f t="shared" si="7"/>
        <v>0</v>
      </c>
      <c r="AP48" s="59">
        <f t="shared" si="7"/>
        <v>0</v>
      </c>
      <c r="AQ48" s="59">
        <f t="shared" si="7"/>
        <v>0</v>
      </c>
      <c r="AR48" s="59">
        <f t="shared" si="7"/>
        <v>0</v>
      </c>
      <c r="AS48" s="59">
        <f t="shared" si="7"/>
        <v>0</v>
      </c>
      <c r="AT48" s="59">
        <f t="shared" si="7"/>
        <v>0</v>
      </c>
      <c r="AU48" s="59">
        <f t="shared" si="7"/>
        <v>0</v>
      </c>
      <c r="AV48" s="59">
        <f t="shared" si="7"/>
        <v>0</v>
      </c>
      <c r="AW48" s="59">
        <f t="shared" si="7"/>
        <v>0</v>
      </c>
      <c r="AX48" s="59">
        <f t="shared" si="7"/>
        <v>0</v>
      </c>
      <c r="AY48" s="59">
        <f t="shared" si="7"/>
        <v>0</v>
      </c>
      <c r="AZ48" s="59">
        <f t="shared" si="7"/>
        <v>0</v>
      </c>
      <c r="BA48" s="59">
        <f t="shared" si="7"/>
        <v>0</v>
      </c>
      <c r="BB48" s="59">
        <f t="shared" si="7"/>
        <v>0</v>
      </c>
      <c r="BC48" s="59">
        <f t="shared" si="7"/>
        <v>0</v>
      </c>
      <c r="BD48" s="59">
        <f t="shared" si="7"/>
        <v>0</v>
      </c>
      <c r="BE48" s="59">
        <f t="shared" si="7"/>
        <v>0</v>
      </c>
      <c r="BF48" s="59">
        <f t="shared" si="7"/>
        <v>0</v>
      </c>
      <c r="BG48" s="59">
        <f t="shared" si="7"/>
        <v>0</v>
      </c>
      <c r="BH48" s="59">
        <f t="shared" si="7"/>
        <v>0</v>
      </c>
      <c r="BI48" s="59">
        <f t="shared" si="7"/>
        <v>0</v>
      </c>
      <c r="BJ48" s="59">
        <f t="shared" si="7"/>
        <v>0</v>
      </c>
      <c r="BK48" s="73">
        <f>SUM(C48:BJ48)</f>
        <v>0</v>
      </c>
    </row>
    <row r="49" spans="1:63" ht="12.75">
      <c r="A49" s="8" t="s">
        <v>76</v>
      </c>
      <c r="B49" s="15" t="s">
        <v>19</v>
      </c>
      <c r="C49" s="107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8"/>
    </row>
    <row r="50" spans="1:63" s="28" customFormat="1" ht="12.75">
      <c r="A50" s="26"/>
      <c r="B50" s="27" t="s">
        <v>110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8.981878607000679</v>
      </c>
      <c r="I50" s="58">
        <v>2.0321163569999987</v>
      </c>
      <c r="J50" s="58">
        <v>0.01032375</v>
      </c>
      <c r="K50" s="58">
        <v>0</v>
      </c>
      <c r="L50" s="58">
        <v>5.374582681999996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3.566107640999991</v>
      </c>
      <c r="S50" s="58">
        <v>0.001982211</v>
      </c>
      <c r="T50" s="58">
        <v>0</v>
      </c>
      <c r="U50" s="58">
        <v>0</v>
      </c>
      <c r="V50" s="58">
        <v>0.985442444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0</v>
      </c>
      <c r="BF50" s="58">
        <v>0</v>
      </c>
      <c r="BG50" s="58">
        <v>0</v>
      </c>
      <c r="BH50" s="58">
        <v>0</v>
      </c>
      <c r="BI50" s="58">
        <v>0</v>
      </c>
      <c r="BJ50" s="58">
        <v>0</v>
      </c>
      <c r="BK50" s="72">
        <f>SUM(C50:BJ50)</f>
        <v>20.952433692000668</v>
      </c>
    </row>
    <row r="51" spans="1:63" s="28" customFormat="1" ht="12.75">
      <c r="A51" s="26"/>
      <c r="B51" s="27" t="s">
        <v>111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9.834923498999956</v>
      </c>
      <c r="I51" s="58">
        <v>4.001060932000695</v>
      </c>
      <c r="J51" s="58">
        <v>0.00389036</v>
      </c>
      <c r="K51" s="58">
        <v>0</v>
      </c>
      <c r="L51" s="58">
        <v>7.012314812999996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3.770299856000011</v>
      </c>
      <c r="S51" s="58">
        <v>0.05766349400000001</v>
      </c>
      <c r="T51" s="58">
        <v>0</v>
      </c>
      <c r="U51" s="58">
        <v>0</v>
      </c>
      <c r="V51" s="58">
        <v>0.44398111000000007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0</v>
      </c>
      <c r="BG51" s="58">
        <v>0</v>
      </c>
      <c r="BH51" s="58">
        <v>0</v>
      </c>
      <c r="BI51" s="58">
        <v>0</v>
      </c>
      <c r="BJ51" s="58">
        <v>0</v>
      </c>
      <c r="BK51" s="72">
        <f>SUM(C51:BJ51)</f>
        <v>25.124134064000657</v>
      </c>
    </row>
    <row r="52" spans="1:63" s="28" customFormat="1" ht="12.75">
      <c r="A52" s="26"/>
      <c r="B52" s="27" t="s">
        <v>112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29.25425453729913</v>
      </c>
      <c r="I52" s="58">
        <v>55.50227832969845</v>
      </c>
      <c r="J52" s="58">
        <v>0</v>
      </c>
      <c r="K52" s="58">
        <v>0</v>
      </c>
      <c r="L52" s="58">
        <v>57.35890146899999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6.131214411999959</v>
      </c>
      <c r="S52" s="58">
        <v>0.017809519</v>
      </c>
      <c r="T52" s="58">
        <v>0</v>
      </c>
      <c r="U52" s="58">
        <v>0</v>
      </c>
      <c r="V52" s="58">
        <v>2.816237965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58">
        <v>0</v>
      </c>
      <c r="BG52" s="58">
        <v>0</v>
      </c>
      <c r="BH52" s="58">
        <v>0</v>
      </c>
      <c r="BI52" s="58">
        <v>0</v>
      </c>
      <c r="BJ52" s="58">
        <v>0</v>
      </c>
      <c r="BK52" s="72">
        <f>SUM(C52:BJ52)</f>
        <v>151.08069623199754</v>
      </c>
    </row>
    <row r="53" spans="1:63" s="33" customFormat="1" ht="12.75">
      <c r="A53" s="31"/>
      <c r="B53" s="32" t="s">
        <v>85</v>
      </c>
      <c r="C53" s="59">
        <f>C50+C51+C52</f>
        <v>0</v>
      </c>
      <c r="D53" s="61">
        <f aca="true" t="shared" si="8" ref="D53:BJ53">D50+D51+D52</f>
        <v>0</v>
      </c>
      <c r="E53" s="59">
        <f t="shared" si="8"/>
        <v>0</v>
      </c>
      <c r="F53" s="59">
        <f t="shared" si="8"/>
        <v>0</v>
      </c>
      <c r="G53" s="59">
        <f t="shared" si="8"/>
        <v>0</v>
      </c>
      <c r="H53" s="59">
        <f t="shared" si="8"/>
        <v>48.07105664329977</v>
      </c>
      <c r="I53" s="59">
        <f t="shared" si="8"/>
        <v>61.535455618699146</v>
      </c>
      <c r="J53" s="59">
        <f t="shared" si="8"/>
        <v>0.014214109999999999</v>
      </c>
      <c r="K53" s="59">
        <f t="shared" si="8"/>
        <v>0</v>
      </c>
      <c r="L53" s="59">
        <f t="shared" si="8"/>
        <v>69.74579896399999</v>
      </c>
      <c r="M53" s="59">
        <f t="shared" si="8"/>
        <v>0</v>
      </c>
      <c r="N53" s="59">
        <f t="shared" si="8"/>
        <v>0</v>
      </c>
      <c r="O53" s="59">
        <f t="shared" si="8"/>
        <v>0</v>
      </c>
      <c r="P53" s="59">
        <f t="shared" si="8"/>
        <v>0</v>
      </c>
      <c r="Q53" s="59">
        <f t="shared" si="8"/>
        <v>0</v>
      </c>
      <c r="R53" s="59">
        <f t="shared" si="8"/>
        <v>13.467621908999961</v>
      </c>
      <c r="S53" s="59">
        <f t="shared" si="8"/>
        <v>0.077455224</v>
      </c>
      <c r="T53" s="59">
        <f t="shared" si="8"/>
        <v>0</v>
      </c>
      <c r="U53" s="59">
        <f t="shared" si="8"/>
        <v>0</v>
      </c>
      <c r="V53" s="59">
        <f t="shared" si="8"/>
        <v>4.245661519</v>
      </c>
      <c r="W53" s="59">
        <f t="shared" si="8"/>
        <v>0</v>
      </c>
      <c r="X53" s="59">
        <f t="shared" si="8"/>
        <v>0</v>
      </c>
      <c r="Y53" s="59">
        <f t="shared" si="8"/>
        <v>0</v>
      </c>
      <c r="Z53" s="59">
        <f t="shared" si="8"/>
        <v>0</v>
      </c>
      <c r="AA53" s="59">
        <f t="shared" si="8"/>
        <v>0</v>
      </c>
      <c r="AB53" s="59">
        <f t="shared" si="8"/>
        <v>0</v>
      </c>
      <c r="AC53" s="59">
        <f t="shared" si="8"/>
        <v>0</v>
      </c>
      <c r="AD53" s="59">
        <f t="shared" si="8"/>
        <v>0</v>
      </c>
      <c r="AE53" s="59">
        <f t="shared" si="8"/>
        <v>0</v>
      </c>
      <c r="AF53" s="59">
        <f t="shared" si="8"/>
        <v>0</v>
      </c>
      <c r="AG53" s="59">
        <f t="shared" si="8"/>
        <v>0</v>
      </c>
      <c r="AH53" s="59">
        <f t="shared" si="8"/>
        <v>0</v>
      </c>
      <c r="AI53" s="59">
        <f t="shared" si="8"/>
        <v>0</v>
      </c>
      <c r="AJ53" s="59">
        <f t="shared" si="8"/>
        <v>0</v>
      </c>
      <c r="AK53" s="59">
        <f t="shared" si="8"/>
        <v>0</v>
      </c>
      <c r="AL53" s="59">
        <f t="shared" si="8"/>
        <v>0</v>
      </c>
      <c r="AM53" s="59">
        <f t="shared" si="8"/>
        <v>0</v>
      </c>
      <c r="AN53" s="59">
        <f t="shared" si="8"/>
        <v>0</v>
      </c>
      <c r="AO53" s="59">
        <f t="shared" si="8"/>
        <v>0</v>
      </c>
      <c r="AP53" s="59">
        <f t="shared" si="8"/>
        <v>0</v>
      </c>
      <c r="AQ53" s="59">
        <f t="shared" si="8"/>
        <v>0</v>
      </c>
      <c r="AR53" s="59">
        <f t="shared" si="8"/>
        <v>0</v>
      </c>
      <c r="AS53" s="59">
        <f t="shared" si="8"/>
        <v>0</v>
      </c>
      <c r="AT53" s="59">
        <f t="shared" si="8"/>
        <v>0</v>
      </c>
      <c r="AU53" s="59">
        <f t="shared" si="8"/>
        <v>0</v>
      </c>
      <c r="AV53" s="59">
        <f t="shared" si="8"/>
        <v>0</v>
      </c>
      <c r="AW53" s="59">
        <f t="shared" si="8"/>
        <v>0</v>
      </c>
      <c r="AX53" s="59">
        <f t="shared" si="8"/>
        <v>0</v>
      </c>
      <c r="AY53" s="59">
        <f t="shared" si="8"/>
        <v>0</v>
      </c>
      <c r="AZ53" s="59">
        <f t="shared" si="8"/>
        <v>0</v>
      </c>
      <c r="BA53" s="59">
        <f t="shared" si="8"/>
        <v>0</v>
      </c>
      <c r="BB53" s="59">
        <f t="shared" si="8"/>
        <v>0</v>
      </c>
      <c r="BC53" s="59">
        <f t="shared" si="8"/>
        <v>0</v>
      </c>
      <c r="BD53" s="59">
        <f t="shared" si="8"/>
        <v>0</v>
      </c>
      <c r="BE53" s="59">
        <f t="shared" si="8"/>
        <v>0</v>
      </c>
      <c r="BF53" s="59">
        <f t="shared" si="8"/>
        <v>0</v>
      </c>
      <c r="BG53" s="59">
        <f t="shared" si="8"/>
        <v>0</v>
      </c>
      <c r="BH53" s="59">
        <f t="shared" si="8"/>
        <v>0</v>
      </c>
      <c r="BI53" s="59">
        <f t="shared" si="8"/>
        <v>0</v>
      </c>
      <c r="BJ53" s="59">
        <f t="shared" si="8"/>
        <v>0</v>
      </c>
      <c r="BK53" s="73">
        <f>SUM(C53:BJ53)</f>
        <v>197.1572639879989</v>
      </c>
    </row>
    <row r="54" spans="1:65" s="30" customFormat="1" ht="12.75">
      <c r="A54" s="29"/>
      <c r="B54" s="34" t="s">
        <v>83</v>
      </c>
      <c r="C54" s="60">
        <f>C48+C53</f>
        <v>0</v>
      </c>
      <c r="D54" s="62">
        <f aca="true" t="shared" si="9" ref="D54:BJ54">D48+D53</f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  <c r="H54" s="60">
        <f t="shared" si="9"/>
        <v>48.07105664329977</v>
      </c>
      <c r="I54" s="60">
        <f t="shared" si="9"/>
        <v>61.535455618699146</v>
      </c>
      <c r="J54" s="60">
        <f t="shared" si="9"/>
        <v>0.014214109999999999</v>
      </c>
      <c r="K54" s="60">
        <f t="shared" si="9"/>
        <v>0</v>
      </c>
      <c r="L54" s="60">
        <f t="shared" si="9"/>
        <v>69.74579896399999</v>
      </c>
      <c r="M54" s="60">
        <f t="shared" si="9"/>
        <v>0</v>
      </c>
      <c r="N54" s="60">
        <f t="shared" si="9"/>
        <v>0</v>
      </c>
      <c r="O54" s="60">
        <f t="shared" si="9"/>
        <v>0</v>
      </c>
      <c r="P54" s="60">
        <f t="shared" si="9"/>
        <v>0</v>
      </c>
      <c r="Q54" s="60">
        <f t="shared" si="9"/>
        <v>0</v>
      </c>
      <c r="R54" s="60">
        <f t="shared" si="9"/>
        <v>13.467621908999961</v>
      </c>
      <c r="S54" s="60">
        <f t="shared" si="9"/>
        <v>0.077455224</v>
      </c>
      <c r="T54" s="60">
        <f t="shared" si="9"/>
        <v>0</v>
      </c>
      <c r="U54" s="60">
        <f t="shared" si="9"/>
        <v>0</v>
      </c>
      <c r="V54" s="60">
        <f t="shared" si="9"/>
        <v>4.245661519</v>
      </c>
      <c r="W54" s="60">
        <f t="shared" si="9"/>
        <v>0</v>
      </c>
      <c r="X54" s="60">
        <f t="shared" si="9"/>
        <v>0</v>
      </c>
      <c r="Y54" s="60">
        <f t="shared" si="9"/>
        <v>0</v>
      </c>
      <c r="Z54" s="60">
        <f t="shared" si="9"/>
        <v>0</v>
      </c>
      <c r="AA54" s="60">
        <f t="shared" si="9"/>
        <v>0</v>
      </c>
      <c r="AB54" s="60">
        <f t="shared" si="9"/>
        <v>0</v>
      </c>
      <c r="AC54" s="60">
        <f t="shared" si="9"/>
        <v>0</v>
      </c>
      <c r="AD54" s="60">
        <f t="shared" si="9"/>
        <v>0</v>
      </c>
      <c r="AE54" s="60">
        <f t="shared" si="9"/>
        <v>0</v>
      </c>
      <c r="AF54" s="60">
        <f t="shared" si="9"/>
        <v>0</v>
      </c>
      <c r="AG54" s="60">
        <f t="shared" si="9"/>
        <v>0</v>
      </c>
      <c r="AH54" s="60">
        <f t="shared" si="9"/>
        <v>0</v>
      </c>
      <c r="AI54" s="60">
        <f t="shared" si="9"/>
        <v>0</v>
      </c>
      <c r="AJ54" s="60">
        <f t="shared" si="9"/>
        <v>0</v>
      </c>
      <c r="AK54" s="60">
        <f t="shared" si="9"/>
        <v>0</v>
      </c>
      <c r="AL54" s="60">
        <f t="shared" si="9"/>
        <v>0</v>
      </c>
      <c r="AM54" s="60">
        <f t="shared" si="9"/>
        <v>0</v>
      </c>
      <c r="AN54" s="60">
        <f t="shared" si="9"/>
        <v>0</v>
      </c>
      <c r="AO54" s="60">
        <f t="shared" si="9"/>
        <v>0</v>
      </c>
      <c r="AP54" s="60">
        <f t="shared" si="9"/>
        <v>0</v>
      </c>
      <c r="AQ54" s="60">
        <f t="shared" si="9"/>
        <v>0</v>
      </c>
      <c r="AR54" s="60">
        <f t="shared" si="9"/>
        <v>0</v>
      </c>
      <c r="AS54" s="60">
        <f t="shared" si="9"/>
        <v>0</v>
      </c>
      <c r="AT54" s="60">
        <f t="shared" si="9"/>
        <v>0</v>
      </c>
      <c r="AU54" s="60">
        <f t="shared" si="9"/>
        <v>0</v>
      </c>
      <c r="AV54" s="60">
        <f t="shared" si="9"/>
        <v>0</v>
      </c>
      <c r="AW54" s="60">
        <f t="shared" si="9"/>
        <v>0</v>
      </c>
      <c r="AX54" s="60">
        <f t="shared" si="9"/>
        <v>0</v>
      </c>
      <c r="AY54" s="60">
        <f t="shared" si="9"/>
        <v>0</v>
      </c>
      <c r="AZ54" s="60">
        <f t="shared" si="9"/>
        <v>0</v>
      </c>
      <c r="BA54" s="60">
        <f t="shared" si="9"/>
        <v>0</v>
      </c>
      <c r="BB54" s="60">
        <f t="shared" si="9"/>
        <v>0</v>
      </c>
      <c r="BC54" s="60">
        <f t="shared" si="9"/>
        <v>0</v>
      </c>
      <c r="BD54" s="60">
        <f t="shared" si="9"/>
        <v>0</v>
      </c>
      <c r="BE54" s="60">
        <f t="shared" si="9"/>
        <v>0</v>
      </c>
      <c r="BF54" s="60">
        <f t="shared" si="9"/>
        <v>0</v>
      </c>
      <c r="BG54" s="60">
        <f t="shared" si="9"/>
        <v>0</v>
      </c>
      <c r="BH54" s="60">
        <f t="shared" si="9"/>
        <v>0</v>
      </c>
      <c r="BI54" s="60">
        <f t="shared" si="9"/>
        <v>0</v>
      </c>
      <c r="BJ54" s="60">
        <f t="shared" si="9"/>
        <v>0</v>
      </c>
      <c r="BK54" s="77">
        <f>SUM(C54:BJ54)</f>
        <v>197.1572639879989</v>
      </c>
      <c r="BM54" s="83"/>
    </row>
    <row r="55" spans="1:63" ht="4.5" customHeight="1">
      <c r="A55" s="8"/>
      <c r="B55" s="15"/>
      <c r="C55" s="107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8"/>
    </row>
    <row r="56" spans="1:63" ht="12.75">
      <c r="A56" s="8" t="s">
        <v>20</v>
      </c>
      <c r="B56" s="14" t="s">
        <v>21</v>
      </c>
      <c r="C56" s="107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8"/>
    </row>
    <row r="57" spans="1:63" ht="12.75">
      <c r="A57" s="8" t="s">
        <v>75</v>
      </c>
      <c r="B57" s="15" t="s">
        <v>22</v>
      </c>
      <c r="C57" s="107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8"/>
    </row>
    <row r="58" spans="1:63" ht="12.75">
      <c r="A58" s="8"/>
      <c r="B58" s="16" t="s">
        <v>36</v>
      </c>
      <c r="C58" s="56"/>
      <c r="D58" s="23"/>
      <c r="E58" s="23"/>
      <c r="F58" s="23"/>
      <c r="G58" s="57"/>
      <c r="H58" s="56"/>
      <c r="I58" s="23"/>
      <c r="J58" s="23"/>
      <c r="K58" s="23"/>
      <c r="L58" s="57"/>
      <c r="M58" s="56"/>
      <c r="N58" s="23"/>
      <c r="O58" s="23"/>
      <c r="P58" s="23"/>
      <c r="Q58" s="57"/>
      <c r="R58" s="56"/>
      <c r="S58" s="23"/>
      <c r="T58" s="23"/>
      <c r="U58" s="23"/>
      <c r="V58" s="57"/>
      <c r="W58" s="56"/>
      <c r="X58" s="23"/>
      <c r="Y58" s="23"/>
      <c r="Z58" s="23"/>
      <c r="AA58" s="57"/>
      <c r="AB58" s="56"/>
      <c r="AC58" s="23"/>
      <c r="AD58" s="23"/>
      <c r="AE58" s="23"/>
      <c r="AF58" s="57"/>
      <c r="AG58" s="56"/>
      <c r="AH58" s="23"/>
      <c r="AI58" s="23"/>
      <c r="AJ58" s="23"/>
      <c r="AK58" s="57"/>
      <c r="AL58" s="56"/>
      <c r="AM58" s="23"/>
      <c r="AN58" s="23"/>
      <c r="AO58" s="23"/>
      <c r="AP58" s="57"/>
      <c r="AQ58" s="56"/>
      <c r="AR58" s="23"/>
      <c r="AS58" s="23"/>
      <c r="AT58" s="23"/>
      <c r="AU58" s="57"/>
      <c r="AV58" s="56"/>
      <c r="AW58" s="23"/>
      <c r="AX58" s="23"/>
      <c r="AY58" s="23"/>
      <c r="AZ58" s="57"/>
      <c r="BA58" s="56"/>
      <c r="BB58" s="23"/>
      <c r="BC58" s="23"/>
      <c r="BD58" s="23"/>
      <c r="BE58" s="57"/>
      <c r="BF58" s="56"/>
      <c r="BG58" s="23"/>
      <c r="BH58" s="23"/>
      <c r="BI58" s="23"/>
      <c r="BJ58" s="57"/>
      <c r="BK58" s="71"/>
    </row>
    <row r="59" spans="1:63" ht="12.75">
      <c r="A59" s="8"/>
      <c r="B59" s="17" t="s">
        <v>82</v>
      </c>
      <c r="C59" s="56"/>
      <c r="D59" s="23"/>
      <c r="E59" s="23"/>
      <c r="F59" s="23"/>
      <c r="G59" s="57"/>
      <c r="H59" s="56"/>
      <c r="I59" s="23"/>
      <c r="J59" s="23"/>
      <c r="K59" s="23"/>
      <c r="L59" s="57"/>
      <c r="M59" s="56"/>
      <c r="N59" s="23"/>
      <c r="O59" s="23"/>
      <c r="P59" s="23"/>
      <c r="Q59" s="57"/>
      <c r="R59" s="56"/>
      <c r="S59" s="23"/>
      <c r="T59" s="23"/>
      <c r="U59" s="23"/>
      <c r="V59" s="57"/>
      <c r="W59" s="56"/>
      <c r="X59" s="23"/>
      <c r="Y59" s="23"/>
      <c r="Z59" s="23"/>
      <c r="AA59" s="57"/>
      <c r="AB59" s="56"/>
      <c r="AC59" s="23"/>
      <c r="AD59" s="23"/>
      <c r="AE59" s="23"/>
      <c r="AF59" s="57"/>
      <c r="AG59" s="56"/>
      <c r="AH59" s="23"/>
      <c r="AI59" s="23"/>
      <c r="AJ59" s="23"/>
      <c r="AK59" s="57"/>
      <c r="AL59" s="56"/>
      <c r="AM59" s="23"/>
      <c r="AN59" s="23"/>
      <c r="AO59" s="23"/>
      <c r="AP59" s="57"/>
      <c r="AQ59" s="56"/>
      <c r="AR59" s="23"/>
      <c r="AS59" s="23"/>
      <c r="AT59" s="23"/>
      <c r="AU59" s="57"/>
      <c r="AV59" s="56"/>
      <c r="AW59" s="23"/>
      <c r="AX59" s="23"/>
      <c r="AY59" s="23"/>
      <c r="AZ59" s="57"/>
      <c r="BA59" s="56"/>
      <c r="BB59" s="23"/>
      <c r="BC59" s="23"/>
      <c r="BD59" s="23"/>
      <c r="BE59" s="57"/>
      <c r="BF59" s="56"/>
      <c r="BG59" s="23"/>
      <c r="BH59" s="23"/>
      <c r="BI59" s="23"/>
      <c r="BJ59" s="57"/>
      <c r="BK59" s="71"/>
    </row>
    <row r="60" spans="1:63" ht="4.5" customHeight="1">
      <c r="A60" s="8"/>
      <c r="B60" s="19"/>
      <c r="C60" s="107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8"/>
    </row>
    <row r="61" spans="1:65" s="36" customFormat="1" ht="12.75">
      <c r="A61" s="29"/>
      <c r="B61" s="35" t="s">
        <v>98</v>
      </c>
      <c r="C61" s="63">
        <f>C25+C38+C54</f>
        <v>5.531894534166668</v>
      </c>
      <c r="D61" s="63">
        <f aca="true" t="shared" si="10" ref="D61:BJ61">D25+D38+D54</f>
        <v>1285.7909171757667</v>
      </c>
      <c r="E61" s="63">
        <f t="shared" si="10"/>
        <v>0</v>
      </c>
      <c r="F61" s="63">
        <f t="shared" si="10"/>
        <v>0</v>
      </c>
      <c r="G61" s="63">
        <f>G25+G38+G54</f>
        <v>1153.9916820381259</v>
      </c>
      <c r="H61" s="63">
        <f t="shared" si="10"/>
        <v>1145.2272672658323</v>
      </c>
      <c r="I61" s="63">
        <f t="shared" si="10"/>
        <v>1322.6519136103657</v>
      </c>
      <c r="J61" s="63">
        <f t="shared" si="10"/>
        <v>0.014214109999999999</v>
      </c>
      <c r="K61" s="63">
        <f t="shared" si="10"/>
        <v>0</v>
      </c>
      <c r="L61" s="63">
        <f t="shared" si="10"/>
        <v>1891.1423332506001</v>
      </c>
      <c r="M61" s="63">
        <f t="shared" si="10"/>
        <v>0</v>
      </c>
      <c r="N61" s="63">
        <f t="shared" si="10"/>
        <v>0</v>
      </c>
      <c r="O61" s="63">
        <f t="shared" si="10"/>
        <v>0</v>
      </c>
      <c r="P61" s="63">
        <f t="shared" si="10"/>
        <v>0</v>
      </c>
      <c r="Q61" s="63">
        <f t="shared" si="10"/>
        <v>0</v>
      </c>
      <c r="R61" s="63">
        <f t="shared" si="10"/>
        <v>342.95292653426657</v>
      </c>
      <c r="S61" s="63">
        <f t="shared" si="10"/>
        <v>27.632969498666682</v>
      </c>
      <c r="T61" s="63">
        <f t="shared" si="10"/>
        <v>0</v>
      </c>
      <c r="U61" s="63">
        <f t="shared" si="10"/>
        <v>0</v>
      </c>
      <c r="V61" s="63">
        <f t="shared" si="10"/>
        <v>127.4747223857333</v>
      </c>
      <c r="W61" s="63">
        <f t="shared" si="10"/>
        <v>0</v>
      </c>
      <c r="X61" s="63">
        <f t="shared" si="10"/>
        <v>0.0002800871666666666</v>
      </c>
      <c r="Y61" s="63">
        <f t="shared" si="10"/>
        <v>0</v>
      </c>
      <c r="Z61" s="63">
        <f t="shared" si="10"/>
        <v>0</v>
      </c>
      <c r="AA61" s="63">
        <f t="shared" si="10"/>
        <v>0</v>
      </c>
      <c r="AB61" s="63">
        <f t="shared" si="10"/>
        <v>39.270838910499975</v>
      </c>
      <c r="AC61" s="63">
        <f t="shared" si="10"/>
        <v>133.52351647296663</v>
      </c>
      <c r="AD61" s="63">
        <f t="shared" si="10"/>
        <v>0</v>
      </c>
      <c r="AE61" s="63">
        <f t="shared" si="10"/>
        <v>0</v>
      </c>
      <c r="AF61" s="63">
        <f t="shared" si="10"/>
        <v>367.62043537588835</v>
      </c>
      <c r="AG61" s="63">
        <f t="shared" si="10"/>
        <v>0</v>
      </c>
      <c r="AH61" s="63">
        <f t="shared" si="10"/>
        <v>0</v>
      </c>
      <c r="AI61" s="63">
        <f t="shared" si="10"/>
        <v>0</v>
      </c>
      <c r="AJ61" s="63">
        <f t="shared" si="10"/>
        <v>0</v>
      </c>
      <c r="AK61" s="63">
        <f t="shared" si="10"/>
        <v>0</v>
      </c>
      <c r="AL61" s="63">
        <f t="shared" si="10"/>
        <v>1.2635332591333333</v>
      </c>
      <c r="AM61" s="63">
        <f t="shared" si="10"/>
        <v>0.021172998666666665</v>
      </c>
      <c r="AN61" s="63">
        <f t="shared" si="10"/>
        <v>0</v>
      </c>
      <c r="AO61" s="63">
        <f t="shared" si="10"/>
        <v>0</v>
      </c>
      <c r="AP61" s="63">
        <f t="shared" si="10"/>
        <v>7.416054351066667</v>
      </c>
      <c r="AQ61" s="63">
        <f t="shared" si="10"/>
        <v>0.13477496866666666</v>
      </c>
      <c r="AR61" s="63">
        <f t="shared" si="10"/>
        <v>1.6763838178666666</v>
      </c>
      <c r="AS61" s="63">
        <f t="shared" si="10"/>
        <v>0</v>
      </c>
      <c r="AT61" s="63">
        <f t="shared" si="10"/>
        <v>0</v>
      </c>
      <c r="AU61" s="63">
        <f t="shared" si="10"/>
        <v>0.0005049998666666666</v>
      </c>
      <c r="AV61" s="63">
        <f>AV25+AV38+AV54</f>
        <v>4696.452150950693</v>
      </c>
      <c r="AW61" s="63">
        <f t="shared" si="10"/>
        <v>870.482561275168</v>
      </c>
      <c r="AX61" s="63">
        <f t="shared" si="10"/>
        <v>0</v>
      </c>
      <c r="AY61" s="63">
        <f t="shared" si="10"/>
        <v>0</v>
      </c>
      <c r="AZ61" s="63">
        <f>AZ25+AZ38+AZ54</f>
        <v>4471.8553227461925</v>
      </c>
      <c r="BA61" s="63">
        <f t="shared" si="10"/>
        <v>0</v>
      </c>
      <c r="BB61" s="63">
        <f t="shared" si="10"/>
        <v>0</v>
      </c>
      <c r="BC61" s="63">
        <f t="shared" si="10"/>
        <v>0</v>
      </c>
      <c r="BD61" s="63">
        <f t="shared" si="10"/>
        <v>0</v>
      </c>
      <c r="BE61" s="63">
        <f t="shared" si="10"/>
        <v>0</v>
      </c>
      <c r="BF61" s="63">
        <f>BF25+BF38+BF54</f>
        <v>1377.3134927004971</v>
      </c>
      <c r="BG61" s="63">
        <f t="shared" si="10"/>
        <v>85.61696398533329</v>
      </c>
      <c r="BH61" s="63">
        <f t="shared" si="10"/>
        <v>342.37761519053345</v>
      </c>
      <c r="BI61" s="63">
        <f t="shared" si="10"/>
        <v>0</v>
      </c>
      <c r="BJ61" s="63">
        <f t="shared" si="10"/>
        <v>0</v>
      </c>
      <c r="BK61" s="78">
        <f>SUM(C61:BJ61)</f>
        <v>19697.436442493727</v>
      </c>
      <c r="BL61" s="81"/>
      <c r="BM61" s="82"/>
    </row>
    <row r="62" spans="1:63" ht="4.5" customHeight="1">
      <c r="A62" s="8"/>
      <c r="B62" s="20"/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6"/>
    </row>
    <row r="63" spans="1:63" ht="14.25" customHeight="1">
      <c r="A63" s="8" t="s">
        <v>5</v>
      </c>
      <c r="B63" s="21" t="s">
        <v>24</v>
      </c>
      <c r="C63" s="104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6"/>
    </row>
    <row r="64" spans="1:63" s="28" customFormat="1" ht="12.75">
      <c r="A64" s="26"/>
      <c r="B64" s="27" t="s">
        <v>119</v>
      </c>
      <c r="C64" s="87">
        <v>0</v>
      </c>
      <c r="D64" s="87">
        <v>0.6526476940666667</v>
      </c>
      <c r="E64" s="87">
        <v>0</v>
      </c>
      <c r="F64" s="87">
        <v>0</v>
      </c>
      <c r="G64" s="88">
        <v>0</v>
      </c>
      <c r="H64" s="89">
        <v>7.267626530466667</v>
      </c>
      <c r="I64" s="87">
        <v>2.2893234521</v>
      </c>
      <c r="J64" s="87">
        <v>0</v>
      </c>
      <c r="K64" s="87">
        <v>0</v>
      </c>
      <c r="L64" s="88">
        <v>9.710766631766688</v>
      </c>
      <c r="M64" s="89">
        <v>0</v>
      </c>
      <c r="N64" s="87">
        <v>0</v>
      </c>
      <c r="O64" s="87">
        <v>0</v>
      </c>
      <c r="P64" s="87">
        <v>0</v>
      </c>
      <c r="Q64" s="88">
        <v>0</v>
      </c>
      <c r="R64" s="89">
        <v>2.775330637266667</v>
      </c>
      <c r="S64" s="87">
        <v>0</v>
      </c>
      <c r="T64" s="87">
        <v>0</v>
      </c>
      <c r="U64" s="87">
        <v>0</v>
      </c>
      <c r="V64" s="90">
        <v>0.7741285069333332</v>
      </c>
      <c r="W64" s="91">
        <v>0</v>
      </c>
      <c r="X64" s="87">
        <v>0</v>
      </c>
      <c r="Y64" s="87">
        <v>0</v>
      </c>
      <c r="Z64" s="87">
        <v>0</v>
      </c>
      <c r="AA64" s="88">
        <v>0</v>
      </c>
      <c r="AB64" s="89">
        <v>0.0008038741</v>
      </c>
      <c r="AC64" s="87">
        <v>0</v>
      </c>
      <c r="AD64" s="87">
        <v>0</v>
      </c>
      <c r="AE64" s="87">
        <v>0</v>
      </c>
      <c r="AF64" s="88">
        <v>0.6516362024</v>
      </c>
      <c r="AG64" s="89">
        <v>0</v>
      </c>
      <c r="AH64" s="87">
        <v>0</v>
      </c>
      <c r="AI64" s="87">
        <v>0</v>
      </c>
      <c r="AJ64" s="87">
        <v>0</v>
      </c>
      <c r="AK64" s="88">
        <v>0</v>
      </c>
      <c r="AL64" s="89">
        <v>0</v>
      </c>
      <c r="AM64" s="87">
        <v>0</v>
      </c>
      <c r="AN64" s="87">
        <v>0</v>
      </c>
      <c r="AO64" s="87">
        <v>0</v>
      </c>
      <c r="AP64" s="88">
        <v>0</v>
      </c>
      <c r="AQ64" s="89">
        <v>0</v>
      </c>
      <c r="AR64" s="87">
        <v>0</v>
      </c>
      <c r="AS64" s="87">
        <v>0</v>
      </c>
      <c r="AT64" s="87">
        <v>0</v>
      </c>
      <c r="AU64" s="88">
        <v>0</v>
      </c>
      <c r="AV64" s="89">
        <v>9.303797189433347</v>
      </c>
      <c r="AW64" s="87">
        <v>1.714468261166666</v>
      </c>
      <c r="AX64" s="87">
        <v>0</v>
      </c>
      <c r="AY64" s="87">
        <v>0</v>
      </c>
      <c r="AZ64" s="88">
        <v>7.722527482099968</v>
      </c>
      <c r="BA64" s="89">
        <v>0</v>
      </c>
      <c r="BB64" s="87">
        <v>0</v>
      </c>
      <c r="BC64" s="87">
        <v>0</v>
      </c>
      <c r="BD64" s="87">
        <v>0</v>
      </c>
      <c r="BE64" s="88">
        <v>0</v>
      </c>
      <c r="BF64" s="89">
        <v>2.976941575666668</v>
      </c>
      <c r="BG64" s="87">
        <v>0.06987726533333334</v>
      </c>
      <c r="BH64" s="87">
        <v>0.27147503893333347</v>
      </c>
      <c r="BI64" s="87">
        <v>0</v>
      </c>
      <c r="BJ64" s="88">
        <v>0</v>
      </c>
      <c r="BK64" s="72">
        <f>SUM(C64:BJ64)</f>
        <v>46.181350341733335</v>
      </c>
    </row>
    <row r="65" spans="1:63" s="95" customFormat="1" ht="13.5" thickBot="1">
      <c r="A65" s="92"/>
      <c r="B65" s="93" t="s">
        <v>82</v>
      </c>
      <c r="C65" s="94">
        <f>SUM(C64)</f>
        <v>0</v>
      </c>
      <c r="D65" s="94">
        <f aca="true" t="shared" si="11" ref="D65:BK65">SUM(D64)</f>
        <v>0.6526476940666667</v>
      </c>
      <c r="E65" s="94">
        <f t="shared" si="11"/>
        <v>0</v>
      </c>
      <c r="F65" s="94">
        <f t="shared" si="11"/>
        <v>0</v>
      </c>
      <c r="G65" s="94">
        <f t="shared" si="11"/>
        <v>0</v>
      </c>
      <c r="H65" s="94">
        <f t="shared" si="11"/>
        <v>7.267626530466667</v>
      </c>
      <c r="I65" s="94">
        <f t="shared" si="11"/>
        <v>2.2893234521</v>
      </c>
      <c r="J65" s="94">
        <f t="shared" si="11"/>
        <v>0</v>
      </c>
      <c r="K65" s="94">
        <f t="shared" si="11"/>
        <v>0</v>
      </c>
      <c r="L65" s="94">
        <f t="shared" si="11"/>
        <v>9.710766631766688</v>
      </c>
      <c r="M65" s="94">
        <f t="shared" si="11"/>
        <v>0</v>
      </c>
      <c r="N65" s="94">
        <f t="shared" si="11"/>
        <v>0</v>
      </c>
      <c r="O65" s="94">
        <f t="shared" si="11"/>
        <v>0</v>
      </c>
      <c r="P65" s="94">
        <f t="shared" si="11"/>
        <v>0</v>
      </c>
      <c r="Q65" s="94">
        <f t="shared" si="11"/>
        <v>0</v>
      </c>
      <c r="R65" s="94">
        <f t="shared" si="11"/>
        <v>2.775330637266667</v>
      </c>
      <c r="S65" s="94">
        <f t="shared" si="11"/>
        <v>0</v>
      </c>
      <c r="T65" s="94">
        <f t="shared" si="11"/>
        <v>0</v>
      </c>
      <c r="U65" s="94">
        <f t="shared" si="11"/>
        <v>0</v>
      </c>
      <c r="V65" s="94">
        <f t="shared" si="11"/>
        <v>0.7741285069333332</v>
      </c>
      <c r="W65" s="94">
        <f t="shared" si="11"/>
        <v>0</v>
      </c>
      <c r="X65" s="94">
        <f t="shared" si="11"/>
        <v>0</v>
      </c>
      <c r="Y65" s="94">
        <f t="shared" si="11"/>
        <v>0</v>
      </c>
      <c r="Z65" s="94">
        <f t="shared" si="11"/>
        <v>0</v>
      </c>
      <c r="AA65" s="94">
        <f t="shared" si="11"/>
        <v>0</v>
      </c>
      <c r="AB65" s="94">
        <f t="shared" si="11"/>
        <v>0.0008038741</v>
      </c>
      <c r="AC65" s="94">
        <f t="shared" si="11"/>
        <v>0</v>
      </c>
      <c r="AD65" s="94">
        <f t="shared" si="11"/>
        <v>0</v>
      </c>
      <c r="AE65" s="94">
        <f t="shared" si="11"/>
        <v>0</v>
      </c>
      <c r="AF65" s="94">
        <f t="shared" si="11"/>
        <v>0.6516362024</v>
      </c>
      <c r="AG65" s="94">
        <f t="shared" si="11"/>
        <v>0</v>
      </c>
      <c r="AH65" s="94">
        <f t="shared" si="11"/>
        <v>0</v>
      </c>
      <c r="AI65" s="94">
        <f t="shared" si="11"/>
        <v>0</v>
      </c>
      <c r="AJ65" s="94">
        <f t="shared" si="11"/>
        <v>0</v>
      </c>
      <c r="AK65" s="94">
        <f t="shared" si="11"/>
        <v>0</v>
      </c>
      <c r="AL65" s="94">
        <f t="shared" si="11"/>
        <v>0</v>
      </c>
      <c r="AM65" s="94">
        <f t="shared" si="11"/>
        <v>0</v>
      </c>
      <c r="AN65" s="94">
        <f t="shared" si="11"/>
        <v>0</v>
      </c>
      <c r="AO65" s="94">
        <f t="shared" si="11"/>
        <v>0</v>
      </c>
      <c r="AP65" s="94">
        <f t="shared" si="11"/>
        <v>0</v>
      </c>
      <c r="AQ65" s="94">
        <f t="shared" si="11"/>
        <v>0</v>
      </c>
      <c r="AR65" s="94">
        <f t="shared" si="11"/>
        <v>0</v>
      </c>
      <c r="AS65" s="94">
        <f t="shared" si="11"/>
        <v>0</v>
      </c>
      <c r="AT65" s="94">
        <f t="shared" si="11"/>
        <v>0</v>
      </c>
      <c r="AU65" s="94">
        <f t="shared" si="11"/>
        <v>0</v>
      </c>
      <c r="AV65" s="94">
        <f t="shared" si="11"/>
        <v>9.303797189433347</v>
      </c>
      <c r="AW65" s="94">
        <f t="shared" si="11"/>
        <v>1.714468261166666</v>
      </c>
      <c r="AX65" s="94">
        <f t="shared" si="11"/>
        <v>0</v>
      </c>
      <c r="AY65" s="94">
        <f t="shared" si="11"/>
        <v>0</v>
      </c>
      <c r="AZ65" s="94">
        <f t="shared" si="11"/>
        <v>7.722527482099968</v>
      </c>
      <c r="BA65" s="94">
        <f t="shared" si="11"/>
        <v>0</v>
      </c>
      <c r="BB65" s="94">
        <f t="shared" si="11"/>
        <v>0</v>
      </c>
      <c r="BC65" s="94">
        <f t="shared" si="11"/>
        <v>0</v>
      </c>
      <c r="BD65" s="94">
        <f t="shared" si="11"/>
        <v>0</v>
      </c>
      <c r="BE65" s="94">
        <f t="shared" si="11"/>
        <v>0</v>
      </c>
      <c r="BF65" s="94">
        <f t="shared" si="11"/>
        <v>2.976941575666668</v>
      </c>
      <c r="BG65" s="94">
        <f t="shared" si="11"/>
        <v>0.06987726533333334</v>
      </c>
      <c r="BH65" s="94">
        <f t="shared" si="11"/>
        <v>0.27147503893333347</v>
      </c>
      <c r="BI65" s="94">
        <f t="shared" si="11"/>
        <v>0</v>
      </c>
      <c r="BJ65" s="94">
        <f t="shared" si="11"/>
        <v>0</v>
      </c>
      <c r="BK65" s="94">
        <f t="shared" si="11"/>
        <v>46.181350341733335</v>
      </c>
    </row>
    <row r="66" spans="1:2" ht="6" customHeight="1">
      <c r="A66" s="4"/>
      <c r="B66" s="13"/>
    </row>
    <row r="67" spans="1:12" ht="12.75">
      <c r="A67" s="4"/>
      <c r="B67" s="4" t="s">
        <v>117</v>
      </c>
      <c r="L67" s="65" t="s">
        <v>37</v>
      </c>
    </row>
    <row r="68" spans="1:12" ht="12.75">
      <c r="A68" s="4"/>
      <c r="B68" s="4" t="s">
        <v>118</v>
      </c>
      <c r="L68" s="66" t="s">
        <v>29</v>
      </c>
    </row>
    <row r="69" ht="12.75">
      <c r="L69" s="66" t="s">
        <v>30</v>
      </c>
    </row>
    <row r="70" spans="2:12" ht="12.75">
      <c r="B70" s="4" t="s">
        <v>32</v>
      </c>
      <c r="L70" s="66" t="s">
        <v>97</v>
      </c>
    </row>
    <row r="71" spans="2:12" ht="12.75">
      <c r="B71" s="4" t="s">
        <v>33</v>
      </c>
      <c r="L71" s="66" t="s">
        <v>99</v>
      </c>
    </row>
    <row r="72" spans="2:12" ht="12.75">
      <c r="B72" s="4"/>
      <c r="L72" s="66" t="s">
        <v>31</v>
      </c>
    </row>
    <row r="80" ht="12.75">
      <c r="B80" s="4"/>
    </row>
  </sheetData>
  <sheetProtection/>
  <mergeCells count="48">
    <mergeCell ref="C22:BK22"/>
    <mergeCell ref="M3:V3"/>
    <mergeCell ref="AQ2:BJ2"/>
    <mergeCell ref="C1:BK1"/>
    <mergeCell ref="BA3:BJ3"/>
    <mergeCell ref="C4:G4"/>
    <mergeCell ref="M4:Q4"/>
    <mergeCell ref="W4:AA4"/>
    <mergeCell ref="C26:BK26"/>
    <mergeCell ref="W3:AF3"/>
    <mergeCell ref="C39:BK39"/>
    <mergeCell ref="C40:BK40"/>
    <mergeCell ref="AG4:AK4"/>
    <mergeCell ref="AQ3:AZ3"/>
    <mergeCell ref="R4:V4"/>
    <mergeCell ref="BF4:BJ4"/>
    <mergeCell ref="AV4:AZ4"/>
    <mergeCell ref="AL4:AP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A1:A5"/>
    <mergeCell ref="C41:BK41"/>
    <mergeCell ref="C62:BK62"/>
    <mergeCell ref="C27:BK27"/>
    <mergeCell ref="C10:BK10"/>
    <mergeCell ref="C13:BK13"/>
    <mergeCell ref="C16:BK16"/>
    <mergeCell ref="C19:BK19"/>
    <mergeCell ref="C57:BK57"/>
    <mergeCell ref="AB4:AF4"/>
    <mergeCell ref="C28:BK28"/>
    <mergeCell ref="C63:BK63"/>
    <mergeCell ref="C45:BK45"/>
    <mergeCell ref="C46:BK46"/>
    <mergeCell ref="C49:BK49"/>
    <mergeCell ref="C55:BK55"/>
    <mergeCell ref="C56:BK56"/>
    <mergeCell ref="C60:BK60"/>
    <mergeCell ref="C31:BK31"/>
    <mergeCell ref="C44:BK4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28125" style="0" customWidth="1"/>
    <col min="12" max="12" width="19.8515625" style="0" bestFit="1" customWidth="1"/>
  </cols>
  <sheetData>
    <row r="2" spans="2:12" ht="12.75">
      <c r="B2" s="131" t="s">
        <v>120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2:12" ht="12.75">
      <c r="B3" s="131" t="s">
        <v>100</v>
      </c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2:12" ht="30">
      <c r="B4" s="3" t="s">
        <v>74</v>
      </c>
      <c r="C4" s="12" t="s">
        <v>38</v>
      </c>
      <c r="D4" s="12" t="s">
        <v>86</v>
      </c>
      <c r="E4" s="37" t="s">
        <v>87</v>
      </c>
      <c r="F4" s="37" t="s">
        <v>7</v>
      </c>
      <c r="G4" s="12" t="s">
        <v>8</v>
      </c>
      <c r="H4" s="12" t="s">
        <v>21</v>
      </c>
      <c r="I4" s="12" t="s">
        <v>93</v>
      </c>
      <c r="J4" s="25" t="s">
        <v>94</v>
      </c>
      <c r="K4" s="38" t="s">
        <v>73</v>
      </c>
      <c r="L4" s="12" t="s">
        <v>95</v>
      </c>
    </row>
    <row r="5" spans="2:12" ht="12.75">
      <c r="B5" s="9">
        <v>1</v>
      </c>
      <c r="C5" s="10" t="s">
        <v>39</v>
      </c>
      <c r="D5" s="39">
        <v>0</v>
      </c>
      <c r="E5" s="39">
        <v>0</v>
      </c>
      <c r="F5" s="39">
        <v>0.5169750029666668</v>
      </c>
      <c r="G5" s="23"/>
      <c r="H5" s="23"/>
      <c r="I5" s="23">
        <v>0</v>
      </c>
      <c r="J5" s="23">
        <v>0.000406974</v>
      </c>
      <c r="K5" s="23">
        <f>SUM(D5:J5)</f>
        <v>0.5173819769666668</v>
      </c>
      <c r="L5" s="39">
        <v>0.0033896729666666675</v>
      </c>
    </row>
    <row r="6" spans="2:12" ht="12.75">
      <c r="B6" s="9">
        <v>2</v>
      </c>
      <c r="C6" s="11" t="s">
        <v>40</v>
      </c>
      <c r="D6" s="39">
        <v>0.9726112805333332</v>
      </c>
      <c r="E6" s="39">
        <v>0.38245139823333335</v>
      </c>
      <c r="F6" s="39">
        <v>94.07119098193338</v>
      </c>
      <c r="G6" s="23"/>
      <c r="H6" s="23"/>
      <c r="I6" s="23"/>
      <c r="J6" s="23">
        <v>0.8080747799999998</v>
      </c>
      <c r="K6" s="23">
        <f aca="true" t="shared" si="0" ref="K6:K41">SUM(D6:J6)</f>
        <v>96.23432844070005</v>
      </c>
      <c r="L6" s="39">
        <v>0.48897263983333344</v>
      </c>
    </row>
    <row r="7" spans="2:12" ht="12.75">
      <c r="B7" s="9">
        <v>3</v>
      </c>
      <c r="C7" s="10" t="s">
        <v>41</v>
      </c>
      <c r="D7" s="39">
        <v>0</v>
      </c>
      <c r="E7" s="39">
        <v>4.6627433333333334E-05</v>
      </c>
      <c r="F7" s="39">
        <v>0.7379129572333333</v>
      </c>
      <c r="G7" s="23"/>
      <c r="H7" s="23"/>
      <c r="I7" s="23"/>
      <c r="J7" s="23">
        <v>0.000827366</v>
      </c>
      <c r="K7" s="23">
        <f t="shared" si="0"/>
        <v>0.7387869506666666</v>
      </c>
      <c r="L7" s="39">
        <v>4.598133333333333E-05</v>
      </c>
    </row>
    <row r="8" spans="2:12" ht="12.75">
      <c r="B8" s="9">
        <v>4</v>
      </c>
      <c r="C8" s="11" t="s">
        <v>42</v>
      </c>
      <c r="D8" s="39">
        <v>0.14422568560000001</v>
      </c>
      <c r="E8" s="39">
        <v>0.5021068709</v>
      </c>
      <c r="F8" s="39">
        <v>30.881901431966686</v>
      </c>
      <c r="G8" s="23"/>
      <c r="H8" s="23"/>
      <c r="I8" s="23"/>
      <c r="J8" s="23">
        <v>0.15274777399999998</v>
      </c>
      <c r="K8" s="23">
        <f t="shared" si="0"/>
        <v>31.680981762466686</v>
      </c>
      <c r="L8" s="39">
        <v>0.06995566969999999</v>
      </c>
    </row>
    <row r="9" spans="2:12" ht="12.75">
      <c r="B9" s="9">
        <v>5</v>
      </c>
      <c r="C9" s="11" t="s">
        <v>43</v>
      </c>
      <c r="D9" s="39">
        <v>0.33812142906666665</v>
      </c>
      <c r="E9" s="39">
        <v>0.7580205126000001</v>
      </c>
      <c r="F9" s="39">
        <v>49.84020877706666</v>
      </c>
      <c r="G9" s="23"/>
      <c r="H9" s="23"/>
      <c r="I9" s="23"/>
      <c r="J9" s="23">
        <v>0.22390259199999998</v>
      </c>
      <c r="K9" s="23">
        <f t="shared" si="0"/>
        <v>51.160253310733324</v>
      </c>
      <c r="L9" s="39">
        <v>0.2480627181333333</v>
      </c>
    </row>
    <row r="10" spans="2:12" ht="12.75">
      <c r="B10" s="9">
        <v>6</v>
      </c>
      <c r="C10" s="11" t="s">
        <v>44</v>
      </c>
      <c r="D10" s="39">
        <v>1.7489916608333336</v>
      </c>
      <c r="E10" s="39">
        <v>0.7168001930000002</v>
      </c>
      <c r="F10" s="39">
        <v>67.6873397746667</v>
      </c>
      <c r="G10" s="23"/>
      <c r="H10" s="23"/>
      <c r="I10" s="23"/>
      <c r="J10" s="23">
        <v>0.3140205739999999</v>
      </c>
      <c r="K10" s="23">
        <f t="shared" si="0"/>
        <v>70.46715220250003</v>
      </c>
      <c r="L10" s="39">
        <v>0.05436904556666667</v>
      </c>
    </row>
    <row r="11" spans="2:12" ht="12.75">
      <c r="B11" s="9">
        <v>7</v>
      </c>
      <c r="C11" s="11" t="s">
        <v>45</v>
      </c>
      <c r="D11" s="39">
        <v>0.8573183866333334</v>
      </c>
      <c r="E11" s="39">
        <v>0.5671768432666666</v>
      </c>
      <c r="F11" s="39">
        <v>57.62975405293338</v>
      </c>
      <c r="G11" s="23"/>
      <c r="H11" s="23"/>
      <c r="I11" s="23"/>
      <c r="J11" s="23">
        <v>0.22015646499999988</v>
      </c>
      <c r="K11" s="23">
        <f t="shared" si="0"/>
        <v>59.274405747833384</v>
      </c>
      <c r="L11" s="39">
        <v>0.09111978990000003</v>
      </c>
    </row>
    <row r="12" spans="2:12" ht="12.75">
      <c r="B12" s="9">
        <v>8</v>
      </c>
      <c r="C12" s="10" t="s">
        <v>46</v>
      </c>
      <c r="D12" s="39">
        <v>0</v>
      </c>
      <c r="E12" s="39">
        <v>0</v>
      </c>
      <c r="F12" s="39">
        <v>0</v>
      </c>
      <c r="G12" s="23"/>
      <c r="H12" s="23"/>
      <c r="I12" s="23"/>
      <c r="J12" s="23">
        <v>0</v>
      </c>
      <c r="K12" s="23">
        <f t="shared" si="0"/>
        <v>0</v>
      </c>
      <c r="L12" s="39">
        <v>0</v>
      </c>
    </row>
    <row r="13" spans="2:12" ht="12.75">
      <c r="B13" s="9">
        <v>9</v>
      </c>
      <c r="C13" s="10" t="s">
        <v>47</v>
      </c>
      <c r="D13" s="39">
        <v>0</v>
      </c>
      <c r="E13" s="39">
        <v>0</v>
      </c>
      <c r="F13" s="39">
        <v>0</v>
      </c>
      <c r="G13" s="23"/>
      <c r="H13" s="23"/>
      <c r="I13" s="23"/>
      <c r="J13" s="23">
        <v>0</v>
      </c>
      <c r="K13" s="23">
        <f t="shared" si="0"/>
        <v>0</v>
      </c>
      <c r="L13" s="39">
        <v>0</v>
      </c>
    </row>
    <row r="14" spans="2:12" ht="12.75">
      <c r="B14" s="9">
        <v>10</v>
      </c>
      <c r="C14" s="11" t="s">
        <v>48</v>
      </c>
      <c r="D14" s="39">
        <v>1.7561463799666668</v>
      </c>
      <c r="E14" s="39">
        <v>0.7446859288666667</v>
      </c>
      <c r="F14" s="39">
        <v>111.3547850942668</v>
      </c>
      <c r="G14" s="23"/>
      <c r="H14" s="23"/>
      <c r="I14" s="23"/>
      <c r="J14" s="23">
        <v>0.42314115299999977</v>
      </c>
      <c r="K14" s="23">
        <f t="shared" si="0"/>
        <v>114.27875855610014</v>
      </c>
      <c r="L14" s="39">
        <v>0.09830671496666667</v>
      </c>
    </row>
    <row r="15" spans="2:12" ht="12.75">
      <c r="B15" s="9">
        <v>11</v>
      </c>
      <c r="C15" s="11" t="s">
        <v>49</v>
      </c>
      <c r="D15" s="39">
        <v>12.993443775666671</v>
      </c>
      <c r="E15" s="39">
        <v>13.87088427786665</v>
      </c>
      <c r="F15" s="39">
        <v>1741.4681843963226</v>
      </c>
      <c r="G15" s="23"/>
      <c r="H15" s="23"/>
      <c r="I15" s="23"/>
      <c r="J15" s="23">
        <v>7.613463481999962</v>
      </c>
      <c r="K15" s="23">
        <f t="shared" si="0"/>
        <v>1775.945975931856</v>
      </c>
      <c r="L15" s="39">
        <v>2.4235137730999967</v>
      </c>
    </row>
    <row r="16" spans="2:12" ht="12.75">
      <c r="B16" s="9">
        <v>12</v>
      </c>
      <c r="C16" s="11" t="s">
        <v>50</v>
      </c>
      <c r="D16" s="39">
        <v>15.793705454066675</v>
      </c>
      <c r="E16" s="39">
        <v>4.4088724288000005</v>
      </c>
      <c r="F16" s="39">
        <v>605.9204975769707</v>
      </c>
      <c r="G16" s="23"/>
      <c r="H16" s="23"/>
      <c r="I16" s="23"/>
      <c r="J16" s="23">
        <v>4.0092272179999995</v>
      </c>
      <c r="K16" s="23">
        <f t="shared" si="0"/>
        <v>630.1323026778373</v>
      </c>
      <c r="L16" s="39">
        <v>1.2749832424333332</v>
      </c>
    </row>
    <row r="17" spans="2:12" ht="12.75">
      <c r="B17" s="9">
        <v>13</v>
      </c>
      <c r="C17" s="11" t="s">
        <v>51</v>
      </c>
      <c r="D17" s="39">
        <v>0.4361456839000001</v>
      </c>
      <c r="E17" s="39">
        <v>0.019315018499999996</v>
      </c>
      <c r="F17" s="39">
        <v>14.100521771433339</v>
      </c>
      <c r="G17" s="23"/>
      <c r="H17" s="23"/>
      <c r="I17" s="23"/>
      <c r="J17" s="23">
        <v>0.10894481299999996</v>
      </c>
      <c r="K17" s="23">
        <f t="shared" si="0"/>
        <v>14.66492728683334</v>
      </c>
      <c r="L17" s="39">
        <v>0.03752690806666667</v>
      </c>
    </row>
    <row r="18" spans="2:12" ht="12.75">
      <c r="B18" s="9">
        <v>14</v>
      </c>
      <c r="C18" s="11" t="s">
        <v>52</v>
      </c>
      <c r="D18" s="39">
        <v>0.34874404243333335</v>
      </c>
      <c r="E18" s="39">
        <v>0.0528016183</v>
      </c>
      <c r="F18" s="39">
        <v>10.83843799133333</v>
      </c>
      <c r="G18" s="23"/>
      <c r="H18" s="23"/>
      <c r="I18" s="23"/>
      <c r="J18" s="23">
        <v>0.10599118799999999</v>
      </c>
      <c r="K18" s="23">
        <f t="shared" si="0"/>
        <v>11.345974840066665</v>
      </c>
      <c r="L18" s="39">
        <v>0.059154592199999995</v>
      </c>
    </row>
    <row r="19" spans="2:12" ht="12.75">
      <c r="B19" s="9">
        <v>15</v>
      </c>
      <c r="C19" s="11" t="s">
        <v>53</v>
      </c>
      <c r="D19" s="39">
        <v>0.7773103889666666</v>
      </c>
      <c r="E19" s="39">
        <v>0.5787141262</v>
      </c>
      <c r="F19" s="39">
        <v>64.73020709903321</v>
      </c>
      <c r="G19" s="23"/>
      <c r="H19" s="23"/>
      <c r="I19" s="23"/>
      <c r="J19" s="23">
        <v>0.3703698509999996</v>
      </c>
      <c r="K19" s="23">
        <f t="shared" si="0"/>
        <v>66.45660146519988</v>
      </c>
      <c r="L19" s="39">
        <v>0.2943327025333334</v>
      </c>
    </row>
    <row r="20" spans="2:12" ht="12.75">
      <c r="B20" s="9">
        <v>16</v>
      </c>
      <c r="C20" s="11" t="s">
        <v>54</v>
      </c>
      <c r="D20" s="39">
        <v>56.41391616683333</v>
      </c>
      <c r="E20" s="39">
        <v>10.230292415933338</v>
      </c>
      <c r="F20" s="39">
        <v>1216.842885285031</v>
      </c>
      <c r="G20" s="23"/>
      <c r="H20" s="23"/>
      <c r="I20" s="23"/>
      <c r="J20" s="23">
        <v>19.318645209999914</v>
      </c>
      <c r="K20" s="23">
        <f t="shared" si="0"/>
        <v>1302.8057390777974</v>
      </c>
      <c r="L20" s="39">
        <v>4.888725970933336</v>
      </c>
    </row>
    <row r="21" spans="2:12" ht="12.75">
      <c r="B21" s="9">
        <v>17</v>
      </c>
      <c r="C21" s="11" t="s">
        <v>55</v>
      </c>
      <c r="D21" s="39">
        <v>1.0442368169000003</v>
      </c>
      <c r="E21" s="39">
        <v>0.9794195083</v>
      </c>
      <c r="F21" s="39">
        <v>77.16022812633337</v>
      </c>
      <c r="G21" s="23"/>
      <c r="H21" s="23"/>
      <c r="I21" s="23"/>
      <c r="J21" s="23">
        <v>3.8976734170000005</v>
      </c>
      <c r="K21" s="23">
        <f t="shared" si="0"/>
        <v>83.08155786853337</v>
      </c>
      <c r="L21" s="39">
        <v>0.5005017717333334</v>
      </c>
    </row>
    <row r="22" spans="2:12" ht="12.75">
      <c r="B22" s="9">
        <v>18</v>
      </c>
      <c r="C22" s="10" t="s">
        <v>56</v>
      </c>
      <c r="D22" s="39">
        <v>0</v>
      </c>
      <c r="E22" s="39">
        <v>0</v>
      </c>
      <c r="F22" s="39">
        <v>0</v>
      </c>
      <c r="G22" s="23"/>
      <c r="H22" s="23"/>
      <c r="I22" s="23"/>
      <c r="J22" s="23">
        <v>0</v>
      </c>
      <c r="K22" s="23">
        <f t="shared" si="0"/>
        <v>0</v>
      </c>
      <c r="L22" s="39">
        <v>0</v>
      </c>
    </row>
    <row r="23" spans="2:12" ht="12.75">
      <c r="B23" s="9">
        <v>19</v>
      </c>
      <c r="C23" s="11" t="s">
        <v>57</v>
      </c>
      <c r="D23" s="39">
        <v>5.254113568500001</v>
      </c>
      <c r="E23" s="39">
        <v>1.8412981222666673</v>
      </c>
      <c r="F23" s="39">
        <v>218.75265433206658</v>
      </c>
      <c r="G23" s="23"/>
      <c r="H23" s="23"/>
      <c r="I23" s="23"/>
      <c r="J23" s="23">
        <v>0.566127406</v>
      </c>
      <c r="K23" s="23">
        <f t="shared" si="0"/>
        <v>226.41419342883324</v>
      </c>
      <c r="L23" s="39">
        <v>0.9016258295333335</v>
      </c>
    </row>
    <row r="24" spans="2:12" ht="12.75">
      <c r="B24" s="9">
        <v>20</v>
      </c>
      <c r="C24" s="11" t="s">
        <v>58</v>
      </c>
      <c r="D24" s="39">
        <v>173.0999080525334</v>
      </c>
      <c r="E24" s="39">
        <v>61.89700673646672</v>
      </c>
      <c r="F24" s="39">
        <v>9216.204428521472</v>
      </c>
      <c r="G24" s="23"/>
      <c r="H24" s="23"/>
      <c r="I24" s="23"/>
      <c r="J24" s="23">
        <v>112.33440100170033</v>
      </c>
      <c r="K24" s="23">
        <f t="shared" si="0"/>
        <v>9563.535744312174</v>
      </c>
      <c r="L24" s="39">
        <v>18.618323903699974</v>
      </c>
    </row>
    <row r="25" spans="2:12" ht="12.75">
      <c r="B25" s="9">
        <v>21</v>
      </c>
      <c r="C25" s="10" t="s">
        <v>59</v>
      </c>
      <c r="D25" s="39">
        <v>0</v>
      </c>
      <c r="E25" s="39">
        <v>0</v>
      </c>
      <c r="F25" s="39">
        <v>0.9436977343666666</v>
      </c>
      <c r="G25" s="23"/>
      <c r="H25" s="23"/>
      <c r="I25" s="23"/>
      <c r="J25" s="23">
        <v>0</v>
      </c>
      <c r="K25" s="23">
        <f t="shared" si="0"/>
        <v>0.9436977343666666</v>
      </c>
      <c r="L25" s="39">
        <v>0.006330297066666665</v>
      </c>
    </row>
    <row r="26" spans="2:12" ht="12.75">
      <c r="B26" s="9">
        <v>22</v>
      </c>
      <c r="C26" s="11" t="s">
        <v>60</v>
      </c>
      <c r="D26" s="39">
        <v>0.010122327766666668</v>
      </c>
      <c r="E26" s="39">
        <v>0.06991158073333334</v>
      </c>
      <c r="F26" s="39">
        <v>6.9135585550666665</v>
      </c>
      <c r="G26" s="23"/>
      <c r="H26" s="23"/>
      <c r="I26" s="23"/>
      <c r="J26" s="23">
        <v>0.1978363099999999</v>
      </c>
      <c r="K26" s="23">
        <f t="shared" si="0"/>
        <v>7.191428773566666</v>
      </c>
      <c r="L26" s="39">
        <v>0.004134033166666666</v>
      </c>
    </row>
    <row r="27" spans="2:12" ht="12.75">
      <c r="B27" s="9">
        <v>23</v>
      </c>
      <c r="C27" s="10" t="s">
        <v>61</v>
      </c>
      <c r="D27" s="39">
        <v>0</v>
      </c>
      <c r="E27" s="39">
        <v>0</v>
      </c>
      <c r="F27" s="39">
        <v>0.026006654433333328</v>
      </c>
      <c r="G27" s="23"/>
      <c r="H27" s="23"/>
      <c r="I27" s="23"/>
      <c r="J27" s="23">
        <v>0</v>
      </c>
      <c r="K27" s="23">
        <f t="shared" si="0"/>
        <v>0.026006654433333328</v>
      </c>
      <c r="L27" s="39">
        <v>0</v>
      </c>
    </row>
    <row r="28" spans="2:12" ht="12.75">
      <c r="B28" s="9">
        <v>24</v>
      </c>
      <c r="C28" s="10" t="s">
        <v>62</v>
      </c>
      <c r="D28" s="39">
        <v>0</v>
      </c>
      <c r="E28" s="39">
        <v>0</v>
      </c>
      <c r="F28" s="39">
        <v>0.36270156109999996</v>
      </c>
      <c r="G28" s="23"/>
      <c r="H28" s="23"/>
      <c r="I28" s="23"/>
      <c r="J28" s="23">
        <v>0.007241085</v>
      </c>
      <c r="K28" s="23">
        <f t="shared" si="0"/>
        <v>0.36994264609999994</v>
      </c>
      <c r="L28" s="39">
        <v>0.002309792966666666</v>
      </c>
    </row>
    <row r="29" spans="2:12" ht="12.75">
      <c r="B29" s="9">
        <v>25</v>
      </c>
      <c r="C29" s="11" t="s">
        <v>63</v>
      </c>
      <c r="D29" s="39">
        <v>28.02869034240002</v>
      </c>
      <c r="E29" s="39">
        <v>11.579833848100007</v>
      </c>
      <c r="F29" s="39">
        <v>2348.314089613402</v>
      </c>
      <c r="G29" s="23"/>
      <c r="H29" s="23"/>
      <c r="I29" s="23"/>
      <c r="J29" s="23">
        <v>14.412937888999993</v>
      </c>
      <c r="K29" s="23">
        <f t="shared" si="0"/>
        <v>2402.3355516929023</v>
      </c>
      <c r="L29" s="39">
        <v>2.9811523847666663</v>
      </c>
    </row>
    <row r="30" spans="2:12" ht="12.75">
      <c r="B30" s="9">
        <v>26</v>
      </c>
      <c r="C30" s="11" t="s">
        <v>64</v>
      </c>
      <c r="D30" s="39">
        <v>0.7210598600666663</v>
      </c>
      <c r="E30" s="39">
        <v>0.42026436160000014</v>
      </c>
      <c r="F30" s="39">
        <v>56.58070934343337</v>
      </c>
      <c r="G30" s="23"/>
      <c r="H30" s="23"/>
      <c r="I30" s="23"/>
      <c r="J30" s="23">
        <v>0.6851410590000006</v>
      </c>
      <c r="K30" s="23">
        <f t="shared" si="0"/>
        <v>58.40717462410004</v>
      </c>
      <c r="L30" s="39">
        <v>0.32114538493333333</v>
      </c>
    </row>
    <row r="31" spans="2:12" ht="12.75">
      <c r="B31" s="9">
        <v>27</v>
      </c>
      <c r="C31" s="11" t="s">
        <v>15</v>
      </c>
      <c r="D31" s="39">
        <v>0.22244923793333332</v>
      </c>
      <c r="E31" s="39">
        <v>0.7268713893333325</v>
      </c>
      <c r="F31" s="39">
        <v>66.76458117196671</v>
      </c>
      <c r="G31" s="23"/>
      <c r="H31" s="23"/>
      <c r="I31" s="23"/>
      <c r="J31" s="23">
        <v>4.256070191000003</v>
      </c>
      <c r="K31" s="23">
        <f t="shared" si="0"/>
        <v>71.96997199023339</v>
      </c>
      <c r="L31" s="39">
        <v>0.8067429704666668</v>
      </c>
    </row>
    <row r="32" spans="2:12" ht="12.75">
      <c r="B32" s="9">
        <v>28</v>
      </c>
      <c r="C32" s="11" t="s">
        <v>65</v>
      </c>
      <c r="D32" s="39">
        <v>0.00030471860000000003</v>
      </c>
      <c r="E32" s="39">
        <v>0.006477383966666666</v>
      </c>
      <c r="F32" s="39">
        <v>7.325734858266673</v>
      </c>
      <c r="G32" s="23"/>
      <c r="H32" s="23"/>
      <c r="I32" s="23"/>
      <c r="J32" s="23">
        <v>0.10107471900000001</v>
      </c>
      <c r="K32" s="23">
        <f t="shared" si="0"/>
        <v>7.433591679833339</v>
      </c>
      <c r="L32" s="39">
        <v>0.01986720236666667</v>
      </c>
    </row>
    <row r="33" spans="2:12" ht="12.75">
      <c r="B33" s="9">
        <v>29</v>
      </c>
      <c r="C33" s="11" t="s">
        <v>66</v>
      </c>
      <c r="D33" s="39">
        <v>2.8268321089999997</v>
      </c>
      <c r="E33" s="39">
        <v>1.2144674289666673</v>
      </c>
      <c r="F33" s="39">
        <v>191.25096577023308</v>
      </c>
      <c r="G33" s="23"/>
      <c r="H33" s="23"/>
      <c r="I33" s="23"/>
      <c r="J33" s="23">
        <v>0.6792448300000005</v>
      </c>
      <c r="K33" s="23">
        <f t="shared" si="0"/>
        <v>195.97151013819973</v>
      </c>
      <c r="L33" s="39">
        <v>0.32975621986666664</v>
      </c>
    </row>
    <row r="34" spans="2:12" ht="12.75">
      <c r="B34" s="9">
        <v>30</v>
      </c>
      <c r="C34" s="11" t="s">
        <v>67</v>
      </c>
      <c r="D34" s="39">
        <v>2.5159419492666677</v>
      </c>
      <c r="E34" s="39">
        <v>2.803927449133332</v>
      </c>
      <c r="F34" s="39">
        <v>262.9817435630336</v>
      </c>
      <c r="G34" s="23"/>
      <c r="H34" s="23"/>
      <c r="I34" s="23"/>
      <c r="J34" s="23">
        <v>2.3340762819999994</v>
      </c>
      <c r="K34" s="23">
        <f t="shared" si="0"/>
        <v>270.6356892434336</v>
      </c>
      <c r="L34" s="39">
        <v>0.48003264360000003</v>
      </c>
    </row>
    <row r="35" spans="2:12" ht="12.75">
      <c r="B35" s="9">
        <v>31</v>
      </c>
      <c r="C35" s="10" t="s">
        <v>68</v>
      </c>
      <c r="D35" s="39">
        <v>0</v>
      </c>
      <c r="E35" s="39">
        <v>0</v>
      </c>
      <c r="F35" s="39">
        <v>0.48545425573333323</v>
      </c>
      <c r="G35" s="23"/>
      <c r="H35" s="23"/>
      <c r="I35" s="23"/>
      <c r="J35" s="23">
        <v>0.0044160150000000006</v>
      </c>
      <c r="K35" s="23">
        <f t="shared" si="0"/>
        <v>0.4898702707333332</v>
      </c>
      <c r="L35" s="39">
        <v>0.0021627160333333333</v>
      </c>
    </row>
    <row r="36" spans="2:12" ht="12.75">
      <c r="B36" s="9">
        <v>32</v>
      </c>
      <c r="C36" s="11" t="s">
        <v>103</v>
      </c>
      <c r="D36" s="39">
        <v>10.124149718899996</v>
      </c>
      <c r="E36" s="39">
        <v>6.881267953733335</v>
      </c>
      <c r="F36" s="39">
        <v>601.6863081776037</v>
      </c>
      <c r="G36" s="23"/>
      <c r="H36" s="23"/>
      <c r="I36" s="23"/>
      <c r="J36" s="23">
        <v>7.9489553259999655</v>
      </c>
      <c r="K36" s="23">
        <f t="shared" si="0"/>
        <v>626.640681176237</v>
      </c>
      <c r="L36" s="39">
        <v>4.17800858123333</v>
      </c>
    </row>
    <row r="37" spans="2:12" ht="12.75">
      <c r="B37" s="9">
        <v>33</v>
      </c>
      <c r="C37" s="11" t="s">
        <v>102</v>
      </c>
      <c r="D37" s="39">
        <v>8.476496650766663</v>
      </c>
      <c r="E37" s="39">
        <v>27.022575245866687</v>
      </c>
      <c r="F37" s="39">
        <v>562.5467764616993</v>
      </c>
      <c r="G37" s="23"/>
      <c r="H37" s="23"/>
      <c r="I37" s="23"/>
      <c r="J37" s="23">
        <v>4.137388097999998</v>
      </c>
      <c r="K37" s="23">
        <f t="shared" si="0"/>
        <v>602.1832364563327</v>
      </c>
      <c r="L37" s="39">
        <v>1.5589803919666665</v>
      </c>
    </row>
    <row r="38" spans="2:12" ht="12.75">
      <c r="B38" s="9">
        <v>34</v>
      </c>
      <c r="C38" s="11" t="s">
        <v>69</v>
      </c>
      <c r="D38" s="39">
        <v>0.0003015375333333334</v>
      </c>
      <c r="E38" s="39">
        <v>0</v>
      </c>
      <c r="F38" s="39">
        <v>0.9717081468666664</v>
      </c>
      <c r="G38" s="23"/>
      <c r="H38" s="23"/>
      <c r="I38" s="23"/>
      <c r="J38" s="23">
        <v>0.011774817000000003</v>
      </c>
      <c r="K38" s="23">
        <f t="shared" si="0"/>
        <v>0.9837845013999997</v>
      </c>
      <c r="L38" s="39">
        <v>0.0017466268999999997</v>
      </c>
    </row>
    <row r="39" spans="2:12" ht="12.75">
      <c r="B39" s="9">
        <v>35</v>
      </c>
      <c r="C39" s="11" t="s">
        <v>70</v>
      </c>
      <c r="D39" s="39">
        <v>7.496024757266666</v>
      </c>
      <c r="E39" s="39">
        <v>4.124786823266669</v>
      </c>
      <c r="F39" s="39">
        <v>505.3256111251348</v>
      </c>
      <c r="G39" s="23"/>
      <c r="H39" s="23"/>
      <c r="I39" s="23"/>
      <c r="J39" s="23">
        <v>2.960245575000005</v>
      </c>
      <c r="K39" s="23">
        <f t="shared" si="0"/>
        <v>519.9066682806682</v>
      </c>
      <c r="L39" s="39">
        <v>4.175450353233333</v>
      </c>
    </row>
    <row r="40" spans="2:12" ht="12.75">
      <c r="B40" s="9">
        <v>36</v>
      </c>
      <c r="C40" s="11" t="s">
        <v>71</v>
      </c>
      <c r="D40" s="39">
        <v>0.4924961070999999</v>
      </c>
      <c r="E40" s="39">
        <v>0.3730571059666667</v>
      </c>
      <c r="F40" s="39">
        <v>31.8224936602333</v>
      </c>
      <c r="G40" s="23"/>
      <c r="H40" s="23"/>
      <c r="I40" s="23"/>
      <c r="J40" s="23">
        <v>0.3221071359999999</v>
      </c>
      <c r="K40" s="23">
        <f t="shared" si="0"/>
        <v>33.01015400929997</v>
      </c>
      <c r="L40" s="39">
        <v>0.07465109189999997</v>
      </c>
    </row>
    <row r="41" spans="2:12" ht="12.75">
      <c r="B41" s="9">
        <v>37</v>
      </c>
      <c r="C41" s="11" t="s">
        <v>72</v>
      </c>
      <c r="D41" s="39">
        <v>8.959138865966747</v>
      </c>
      <c r="E41" s="39">
        <v>10.649624009600002</v>
      </c>
      <c r="F41" s="39">
        <v>771.9630205178846</v>
      </c>
      <c r="G41" s="23"/>
      <c r="H41" s="23"/>
      <c r="I41" s="23"/>
      <c r="J41" s="23">
        <v>8.630633391300698</v>
      </c>
      <c r="K41" s="23">
        <f t="shared" si="0"/>
        <v>800.202416784752</v>
      </c>
      <c r="L41" s="39">
        <v>1.1859687246333335</v>
      </c>
    </row>
    <row r="42" spans="2:12" ht="15">
      <c r="B42" s="12" t="s">
        <v>11</v>
      </c>
      <c r="C42" s="3"/>
      <c r="D42" s="24">
        <f>SUM(D5:D41)</f>
        <v>341.85294695500016</v>
      </c>
      <c r="E42" s="24">
        <f>SUM(E5:E41)</f>
        <v>163.42295720720006</v>
      </c>
      <c r="F42" s="24">
        <f>SUM(F5:F41)</f>
        <v>18995.00327434349</v>
      </c>
      <c r="G42" s="24">
        <v>0</v>
      </c>
      <c r="H42" s="24">
        <v>0</v>
      </c>
      <c r="I42" s="24">
        <v>0</v>
      </c>
      <c r="J42" s="24">
        <f>SUM(J5:J41)</f>
        <v>197.1572639880009</v>
      </c>
      <c r="K42" s="24">
        <f>SUM(K5:K41)</f>
        <v>19697.436442493694</v>
      </c>
      <c r="L42" s="24">
        <f>SUM(L5:L41)</f>
        <v>46.1813503417333</v>
      </c>
    </row>
    <row r="43" ht="12.75">
      <c r="B43" t="s">
        <v>88</v>
      </c>
    </row>
    <row r="44" spans="9:10" ht="12.75">
      <c r="I44" s="40"/>
      <c r="J44" s="40"/>
    </row>
    <row r="45" spans="5:11" ht="12.75">
      <c r="E45" s="40"/>
      <c r="F45" s="80"/>
      <c r="K45" s="40"/>
    </row>
    <row r="46" spans="6:11" ht="12.75">
      <c r="F46" s="80"/>
      <c r="K46" s="40"/>
    </row>
    <row r="47" ht="12.75">
      <c r="E47" s="80"/>
    </row>
    <row r="48" ht="12.75">
      <c r="E48" s="8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summer trainee</cp:lastModifiedBy>
  <cp:lastPrinted>2014-03-24T10:58:12Z</cp:lastPrinted>
  <dcterms:created xsi:type="dcterms:W3CDTF">2014-01-06T04:43:23Z</dcterms:created>
  <dcterms:modified xsi:type="dcterms:W3CDTF">2019-05-09T07:20:25Z</dcterms:modified>
  <cp:category/>
  <cp:version/>
  <cp:contentType/>
  <cp:contentStatus/>
</cp:coreProperties>
</file>