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tabRatio="675" activeTab="1"/>
  </bookViews>
  <sheets>
    <sheet name="Anex A1 Frmt for AUM disclosure" sheetId="1" r:id="rId1"/>
    <sheet name="Anex A2 Frmt AUM stateUT wise " sheetId="2" r:id="rId2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<sst xmlns="http://schemas.openxmlformats.org/spreadsheetml/2006/main" count="168" uniqueCount="131">
  <si>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</si>
  <si>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</si>
  <si>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</si>
  <si>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</si>
  <si>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</si>
  <si>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</si>
  <si>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</si>
  <si>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</si>
  <si>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</si>
  <si>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</si>
  <si>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</si>
  <si>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</si>
  <si>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</si>
  <si>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</si>
  <si>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</si>
  <si>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</si>
  <si>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</si>
  <si>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</si>
  <si>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</si>
  <si>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</si>
  <si>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</si>
  <si>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</si>
  <si>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</si>
  <si>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</si>
  <si>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</si>
  <si>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</si>
  <si>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</si>
  <si>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</si>
  <si>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</si>
  <si>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</si>
  <si>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</si>
  <si>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</si>
  <si>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</si>
  <si>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</si>
  <si>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</si>
  <si>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</si>
  <si>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</si>
  <si>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</si>
  <si>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</si>
  <si>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</si>
  <si>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</si>
  <si>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</si>
  <si>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</si>
  <si>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</si>
  <si>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</si>
  <si>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</si>
  <si>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</si>
  <si>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</si>
  <si>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</si>
  <si>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</si>
  <si>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</si>
  <si>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</si>
  <si>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</si>
  <si>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</si>
  <si>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</si>
  <si>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</si>
  <si>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</si>
  <si>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</si>
  <si>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</si>
  <si>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</si>
  <si>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</si>
  <si>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</si>
  <si>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</si>
  <si>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</si>
  <si>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</si>
  <si>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</si>
  <si>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</si>
  <si>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</si>
  <si>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</si>
  <si>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</si>
  <si>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</si>
  <si>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</si>
  <si>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</si>
  <si>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</si>
  <si>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</si>
  <si>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</si>
  <si>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</si>
  <si>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</si>
  <si>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</si>
  <si>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</si>
  <si>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</si>
  <si>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</si>
  <si>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</si>
  <si>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</si>
  <si>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</si>
  <si>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</si>
  <si>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</si>
  <si>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</si>
  <si>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</si>
  <si>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</si>
  <si>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</si>
  <si>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</si>
  <si>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</si>
  <si>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</si>
  <si>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</si>
  <si>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</si>
  <si>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</si>
  <si>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</si>
  <si>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</si>
  <si>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t>4 : FIIs/FPIs</t>
  </si>
  <si>
    <t>Motilal Oswal Mutual Fund (All figures in Rs. Crore)</t>
  </si>
  <si>
    <t>Telangana</t>
  </si>
  <si>
    <t>Tamil Nadu</t>
  </si>
  <si>
    <t>Motilal Oswal Dynamic Fund</t>
  </si>
  <si>
    <t>Motilal Oswal Midcap 30 Fund</t>
  </si>
  <si>
    <t>Motilal Oswal Focused 25 Fund</t>
  </si>
  <si>
    <t>Motilal Oswal Ultra Short Term Fund</t>
  </si>
  <si>
    <t>Motilal Oswal Long Term Equity Fund</t>
  </si>
  <si>
    <t>Motilal Oswal M50 ETF</t>
  </si>
  <si>
    <t>Motilal Oswal Midcap 100 ETF</t>
  </si>
  <si>
    <t>Motilal Oswal Nasdaq 100 ETF</t>
  </si>
  <si>
    <t>Motilal Oswal Equity Hybrid Fund</t>
  </si>
  <si>
    <t>T30</t>
  </si>
  <si>
    <t>B30</t>
  </si>
  <si>
    <t xml:space="preserve">T30 : Top 30 cities as identified by AMFI </t>
  </si>
  <si>
    <t>B30 : Other than T30</t>
  </si>
  <si>
    <t>Motilal Oswal Nasdaq 100 Fund of Fund</t>
  </si>
  <si>
    <t>Motilal Oswal Nifty 500 Fund</t>
  </si>
  <si>
    <t>Motilal Oswal Nifty Bank Index Fund</t>
  </si>
  <si>
    <t>Motilal Oswal Nifty Midcap 150 Index Fund</t>
  </si>
  <si>
    <t>Motilal Oswal Nifty Smallcap 250 Index Fund</t>
  </si>
  <si>
    <t>Motilal Oswal Large and Midcap Fund</t>
  </si>
  <si>
    <t>Motilal Oswal Nifty 50 Index Fund</t>
  </si>
  <si>
    <t>Motilal Oswal Nifty Next 50 Index Fund</t>
  </si>
  <si>
    <t>Motilal Oswal S and P 500 Index Fund</t>
  </si>
  <si>
    <t>Motilal Oswal Multi Asset Fund</t>
  </si>
  <si>
    <t>Motilal Oswal Liquid Fund</t>
  </si>
  <si>
    <t>Motilal Oswal 5 Year G-Sec ETF</t>
  </si>
  <si>
    <t>Motilal Oswal Flexi Cap Fund</t>
  </si>
  <si>
    <t>Motilal Oswal Mutual Fund: Avg Net Assets Under Management (AAUM) as on 28 Feb 2021 (All figures in Rs. Crore)</t>
  </si>
  <si>
    <t>Table showing State wise /Union Territory wise contribution to AAUM of category of schemes as on February 2021</t>
  </si>
</sst>
</file>

<file path=xl/styles.xml><?xml version="1.0" encoding="utf-8"?>
<styleSheet xmlns="http://schemas.openxmlformats.org/spreadsheetml/2006/main">
  <numFmts count="5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[$-4009]dd\ mmmm\ yyyy"/>
    <numFmt numFmtId="179" formatCode="_ * #,##0.0_ ;_ * \-#,##0.0_ ;_ * &quot;-&quot;??_ ;_ @_ "/>
    <numFmt numFmtId="180" formatCode="_ * #,##0_ ;_ * \-#,##0_ ;_ * &quot;-&quot;??_ ;_ @_ "/>
    <numFmt numFmtId="181" formatCode="_ * #,##0.000_ ;_ * \-#,##0.000_ ;_ * &quot;-&quot;??_ ;_ @_ "/>
    <numFmt numFmtId="182" formatCode="_ * #,##0.0000_ ;_ * \-#,##0.0000_ ;_ * &quot;-&quot;??_ ;_ @_ "/>
    <numFmt numFmtId="183" formatCode="_ * #,##0.00000_ ;_ * \-#,##0.00000_ ;_ * &quot;-&quot;??_ ;_ @_ "/>
    <numFmt numFmtId="184" formatCode="_ * #,##0.000000_ ;_ * \-#,##0.000000_ ;_ * &quot;-&quot;??_ ;_ @_ "/>
    <numFmt numFmtId="185" formatCode="_ * #,##0.0000000_ ;_ * \-#,##0.0000000_ ;_ * &quot;-&quot;??_ ;_ @_ "/>
    <numFmt numFmtId="186" formatCode="_ * #,##0.00000000_ ;_ * \-#,##0.00000000_ ;_ * &quot;-&quot;??_ ;_ @_ "/>
    <numFmt numFmtId="187" formatCode="_ * #,##0.000000000_ ;_ * \-#,##0.000000000_ ;_ * &quot;-&quot;??_ ;_ @_ "/>
    <numFmt numFmtId="188" formatCode="_ * #,##0.0000000000_ ;_ * \-#,##0.0000000000_ ;_ * &quot;-&quot;??_ ;_ @_ "/>
    <numFmt numFmtId="189" formatCode="_ * #,##0.00000000000_ ;_ * \-#,##0.00000000000_ ;_ * &quot;-&quot;??_ ;_ @_ 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_);_(@_)"/>
    <numFmt numFmtId="193" formatCode="_(* #,##0.000000_);_(* \(#,##0.000000\);_(* &quot;-&quot;??_);_(@_)"/>
    <numFmt numFmtId="194" formatCode="_(* #,##0.0000000_);_(* \(#,##0.0000000\);_(* &quot;-&quot;??_);_(@_)"/>
    <numFmt numFmtId="195" formatCode="_(* #,##0.00000000_);_(* \(#,##0.00000000\);_(* &quot;-&quot;??_);_(@_)"/>
    <numFmt numFmtId="196" formatCode="_(* #,##0.000000000_);_(* \(#,##0.000000000\);_(* &quot;-&quot;??_);_(@_)"/>
    <numFmt numFmtId="197" formatCode="_(* #,##0.0000000000_);_(* \(#,##0.0000000000\);_(* &quot;-&quot;??_);_(@_)"/>
    <numFmt numFmtId="198" formatCode="_ * #,##0.000000000000_ ;_ * \-#,##0.000000000000_ ;_ * &quot;-&quot;??_ ;_ @_ "/>
    <numFmt numFmtId="199" formatCode="_ * #,##0.0000000000000_ ;_ * \-#,##0.0000000000000_ ;_ * &quot;-&quot;??_ ;_ @_ "/>
    <numFmt numFmtId="200" formatCode="_(* #,##0.00000_);_(* \(#,##0.00000\);_(* &quot;-&quot;?????_);_(@_)"/>
    <numFmt numFmtId="201" formatCode="0.0"/>
    <numFmt numFmtId="202" formatCode="#,##0.000"/>
    <numFmt numFmtId="203" formatCode="#,##0.0000"/>
    <numFmt numFmtId="204" formatCode="#,##0.00000"/>
    <numFmt numFmtId="205" formatCode="_(* #,##0.0000_);_(* \(#,##0.0000\);_(* &quot;-&quot;????_);_(@_)"/>
  </numFmts>
  <fonts count="46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56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56" applyFont="1">
      <alignment/>
      <protection/>
    </xf>
    <xf numFmtId="0" fontId="8" fillId="0" borderId="0" xfId="56" applyFont="1">
      <alignment/>
      <protection/>
    </xf>
    <xf numFmtId="0" fontId="7" fillId="0" borderId="0" xfId="56" applyFont="1">
      <alignment/>
      <protection/>
    </xf>
    <xf numFmtId="0" fontId="2" fillId="0" borderId="11" xfId="0" applyFont="1" applyBorder="1" applyAlignment="1">
      <alignment/>
    </xf>
    <xf numFmtId="0" fontId="10" fillId="0" borderId="10" xfId="55" applyFont="1" applyBorder="1" applyAlignment="1">
      <alignment horizontal="center"/>
      <protection/>
    </xf>
    <xf numFmtId="0" fontId="10" fillId="0" borderId="10" xfId="55" applyFont="1" applyBorder="1" applyAlignment="1">
      <alignment horizontal="left"/>
      <protection/>
    </xf>
    <xf numFmtId="0" fontId="10" fillId="0" borderId="10" xfId="55" applyFont="1" applyBorder="1">
      <alignment/>
      <protection/>
    </xf>
    <xf numFmtId="2" fontId="5" fillId="0" borderId="10" xfId="56" applyNumberFormat="1" applyFont="1" applyFill="1" applyBorder="1" applyAlignment="1">
      <alignment horizontal="center" vertical="top" wrapText="1"/>
      <protection/>
    </xf>
    <xf numFmtId="0" fontId="2" fillId="0" borderId="0" xfId="0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2" xfId="0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9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right"/>
    </xf>
    <xf numFmtId="2" fontId="5" fillId="0" borderId="13" xfId="56" applyNumberFormat="1" applyFont="1" applyFill="1" applyBorder="1">
      <alignment/>
      <protection/>
    </xf>
    <xf numFmtId="43" fontId="0" fillId="0" borderId="10" xfId="42" applyFont="1" applyBorder="1" applyAlignment="1">
      <alignment/>
    </xf>
    <xf numFmtId="43" fontId="2" fillId="0" borderId="10" xfId="0" applyNumberFormat="1" applyFont="1" applyBorder="1" applyAlignment="1">
      <alignment/>
    </xf>
    <xf numFmtId="0" fontId="2" fillId="10" borderId="11" xfId="0" applyFont="1" applyFill="1" applyBorder="1" applyAlignment="1">
      <alignment/>
    </xf>
    <xf numFmtId="0" fontId="0" fillId="10" borderId="12" xfId="0" applyFill="1" applyBorder="1" applyAlignment="1">
      <alignment horizontal="right" wrapText="1"/>
    </xf>
    <xf numFmtId="0" fontId="0" fillId="10" borderId="0" xfId="0" applyFill="1" applyBorder="1" applyAlignment="1">
      <alignment/>
    </xf>
    <xf numFmtId="0" fontId="2" fillId="18" borderId="11" xfId="0" applyFont="1" applyFill="1" applyBorder="1" applyAlignment="1">
      <alignment/>
    </xf>
    <xf numFmtId="0" fontId="0" fillId="18" borderId="0" xfId="0" applyFill="1" applyBorder="1" applyAlignment="1">
      <alignment/>
    </xf>
    <xf numFmtId="0" fontId="2" fillId="19" borderId="11" xfId="0" applyFont="1" applyFill="1" applyBorder="1" applyAlignment="1">
      <alignment/>
    </xf>
    <xf numFmtId="0" fontId="0" fillId="19" borderId="12" xfId="0" applyFill="1" applyBorder="1" applyAlignment="1">
      <alignment horizontal="right" wrapText="1"/>
    </xf>
    <xf numFmtId="0" fontId="0" fillId="19" borderId="0" xfId="0" applyFill="1" applyBorder="1" applyAlignment="1">
      <alignment/>
    </xf>
    <xf numFmtId="0" fontId="2" fillId="18" borderId="12" xfId="0" applyFont="1" applyFill="1" applyBorder="1" applyAlignment="1">
      <alignment horizontal="right" wrapText="1"/>
    </xf>
    <xf numFmtId="0" fontId="2" fillId="18" borderId="13" xfId="0" applyFont="1" applyFill="1" applyBorder="1" applyAlignment="1">
      <alignment horizontal="right"/>
    </xf>
    <xf numFmtId="0" fontId="2" fillId="18" borderId="0" xfId="0" applyFont="1" applyFill="1" applyBorder="1" applyAlignment="1">
      <alignment/>
    </xf>
    <xf numFmtId="2" fontId="5" fillId="18" borderId="10" xfId="56" applyNumberFormat="1" applyFont="1" applyFill="1" applyBorder="1" applyAlignment="1">
      <alignment horizontal="center" vertical="top" wrapText="1"/>
      <protection/>
    </xf>
    <xf numFmtId="2" fontId="5" fillId="13" borderId="10" xfId="56" applyNumberFormat="1" applyFont="1" applyFill="1" applyBorder="1" applyAlignment="1">
      <alignment horizontal="center" vertical="top" wrapText="1"/>
      <protection/>
    </xf>
    <xf numFmtId="43" fontId="10" fillId="0" borderId="10" xfId="42" applyFont="1" applyBorder="1" applyAlignment="1">
      <alignment horizontal="left"/>
    </xf>
    <xf numFmtId="43" fontId="0" fillId="0" borderId="0" xfId="0" applyNumberFormat="1" applyAlignment="1">
      <alignment/>
    </xf>
    <xf numFmtId="4" fontId="0" fillId="10" borderId="14" xfId="0" applyNumberFormat="1" applyFill="1" applyBorder="1" applyAlignment="1">
      <alignment/>
    </xf>
    <xf numFmtId="4" fontId="0" fillId="19" borderId="14" xfId="0" applyNumberForma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4" fontId="0" fillId="19" borderId="14" xfId="0" applyNumberFormat="1" applyFill="1" applyBorder="1" applyAlignment="1">
      <alignment horizontal="right"/>
    </xf>
    <xf numFmtId="43" fontId="0" fillId="10" borderId="14" xfId="42" applyFont="1" applyFill="1" applyBorder="1" applyAlignment="1">
      <alignment/>
    </xf>
    <xf numFmtId="43" fontId="0" fillId="10" borderId="10" xfId="42" applyFont="1" applyFill="1" applyBorder="1" applyAlignment="1">
      <alignment/>
    </xf>
    <xf numFmtId="43" fontId="0" fillId="10" borderId="15" xfId="42" applyFont="1" applyFill="1" applyBorder="1" applyAlignment="1">
      <alignment/>
    </xf>
    <xf numFmtId="0" fontId="0" fillId="10" borderId="0" xfId="0" applyFont="1" applyFill="1" applyBorder="1" applyAlignment="1">
      <alignment/>
    </xf>
    <xf numFmtId="0" fontId="2" fillId="13" borderId="11" xfId="0" applyFont="1" applyFill="1" applyBorder="1" applyAlignment="1">
      <alignment/>
    </xf>
    <xf numFmtId="43" fontId="0" fillId="13" borderId="16" xfId="42" applyFont="1" applyFill="1" applyBorder="1" applyAlignment="1">
      <alignment horizontal="right" wrapText="1"/>
    </xf>
    <xf numFmtId="43" fontId="0" fillId="13" borderId="10" xfId="42" applyFont="1" applyFill="1" applyBorder="1" applyAlignment="1">
      <alignment/>
    </xf>
    <xf numFmtId="0" fontId="2" fillId="13" borderId="0" xfId="0" applyFont="1" applyFill="1" applyBorder="1" applyAlignment="1">
      <alignment/>
    </xf>
    <xf numFmtId="43" fontId="0" fillId="10" borderId="12" xfId="42" applyFont="1" applyFill="1" applyBorder="1" applyAlignment="1">
      <alignment horizontal="right" wrapText="1"/>
    </xf>
    <xf numFmtId="43" fontId="0" fillId="0" borderId="14" xfId="42" applyFont="1" applyBorder="1" applyAlignment="1">
      <alignment/>
    </xf>
    <xf numFmtId="43" fontId="0" fillId="0" borderId="15" xfId="42" applyFont="1" applyBorder="1" applyAlignment="1">
      <alignment/>
    </xf>
    <xf numFmtId="43" fontId="0" fillId="10" borderId="14" xfId="42" applyFont="1" applyFill="1" applyBorder="1" applyAlignment="1">
      <alignment/>
    </xf>
    <xf numFmtId="43" fontId="0" fillId="19" borderId="14" xfId="42" applyFont="1" applyFill="1" applyBorder="1" applyAlignment="1">
      <alignment/>
    </xf>
    <xf numFmtId="43" fontId="0" fillId="18" borderId="14" xfId="42" applyFont="1" applyFill="1" applyBorder="1" applyAlignment="1">
      <alignment/>
    </xf>
    <xf numFmtId="43" fontId="0" fillId="19" borderId="14" xfId="42" applyFont="1" applyFill="1" applyBorder="1" applyAlignment="1">
      <alignment/>
    </xf>
    <xf numFmtId="43" fontId="0" fillId="18" borderId="14" xfId="42" applyFont="1" applyFill="1" applyBorder="1" applyAlignment="1">
      <alignment/>
    </xf>
    <xf numFmtId="43" fontId="2" fillId="18" borderId="10" xfId="42" applyFont="1" applyFill="1" applyBorder="1" applyAlignment="1">
      <alignment horizontal="center"/>
    </xf>
    <xf numFmtId="43" fontId="0" fillId="0" borderId="0" xfId="42" applyFont="1" applyBorder="1" applyAlignment="1">
      <alignment/>
    </xf>
    <xf numFmtId="43" fontId="2" fillId="0" borderId="0" xfId="42" applyFont="1" applyFill="1" applyBorder="1" applyAlignment="1">
      <alignment/>
    </xf>
    <xf numFmtId="43" fontId="2" fillId="0" borderId="0" xfId="42" applyFont="1" applyBorder="1" applyAlignment="1">
      <alignment/>
    </xf>
    <xf numFmtId="180" fontId="5" fillId="0" borderId="14" xfId="42" applyNumberFormat="1" applyFont="1" applyFill="1" applyBorder="1" applyAlignment="1">
      <alignment horizontal="center" wrapText="1"/>
    </xf>
    <xf numFmtId="180" fontId="5" fillId="0" borderId="10" xfId="42" applyNumberFormat="1" applyFont="1" applyFill="1" applyBorder="1" applyAlignment="1">
      <alignment horizontal="center" wrapText="1"/>
    </xf>
    <xf numFmtId="180" fontId="5" fillId="0" borderId="15" xfId="42" applyNumberFormat="1" applyFont="1" applyFill="1" applyBorder="1" applyAlignment="1">
      <alignment horizontal="center" wrapText="1"/>
    </xf>
    <xf numFmtId="43" fontId="0" fillId="0" borderId="11" xfId="42" applyNumberFormat="1" applyFont="1" applyBorder="1" applyAlignment="1">
      <alignment/>
    </xf>
    <xf numFmtId="43" fontId="0" fillId="10" borderId="11" xfId="42" applyNumberFormat="1" applyFont="1" applyFill="1" applyBorder="1" applyAlignment="1">
      <alignment/>
    </xf>
    <xf numFmtId="43" fontId="0" fillId="19" borderId="11" xfId="42" applyNumberFormat="1" applyFont="1" applyFill="1" applyBorder="1" applyAlignment="1">
      <alignment/>
    </xf>
    <xf numFmtId="43" fontId="0" fillId="18" borderId="14" xfId="42" applyNumberFormat="1" applyFont="1" applyFill="1" applyBorder="1" applyAlignment="1">
      <alignment/>
    </xf>
    <xf numFmtId="43" fontId="0" fillId="13" borderId="13" xfId="42" applyNumberFormat="1" applyFont="1" applyFill="1" applyBorder="1" applyAlignment="1">
      <alignment/>
    </xf>
    <xf numFmtId="43" fontId="0" fillId="18" borderId="11" xfId="42" applyNumberFormat="1" applyFont="1" applyFill="1" applyBorder="1" applyAlignment="1">
      <alignment/>
    </xf>
    <xf numFmtId="43" fontId="0" fillId="0" borderId="0" xfId="42" applyNumberFormat="1" applyFont="1" applyBorder="1" applyAlignment="1">
      <alignment/>
    </xf>
    <xf numFmtId="171" fontId="0" fillId="0" borderId="0" xfId="0" applyNumberFormat="1" applyAlignment="1">
      <alignment/>
    </xf>
    <xf numFmtId="43" fontId="0" fillId="10" borderId="10" xfId="42" applyFont="1" applyFill="1" applyBorder="1" applyAlignment="1">
      <alignment/>
    </xf>
    <xf numFmtId="43" fontId="0" fillId="10" borderId="17" xfId="42" applyFont="1" applyFill="1" applyBorder="1" applyAlignment="1">
      <alignment/>
    </xf>
    <xf numFmtId="43" fontId="0" fillId="10" borderId="14" xfId="42" applyFont="1" applyFill="1" applyBorder="1" applyAlignment="1">
      <alignment/>
    </xf>
    <xf numFmtId="43" fontId="0" fillId="10" borderId="15" xfId="42" applyFont="1" applyFill="1" applyBorder="1" applyAlignment="1">
      <alignment/>
    </xf>
    <xf numFmtId="43" fontId="0" fillId="10" borderId="13" xfId="42" applyFont="1" applyFill="1" applyBorder="1" applyAlignment="1">
      <alignment/>
    </xf>
    <xf numFmtId="0" fontId="2" fillId="12" borderId="18" xfId="0" applyFont="1" applyFill="1" applyBorder="1" applyAlignment="1">
      <alignment/>
    </xf>
    <xf numFmtId="0" fontId="2" fillId="12" borderId="12" xfId="0" applyFont="1" applyFill="1" applyBorder="1" applyAlignment="1">
      <alignment horizontal="right" wrapText="1"/>
    </xf>
    <xf numFmtId="43" fontId="0" fillId="12" borderId="10" xfId="42" applyFont="1" applyFill="1" applyBorder="1" applyAlignment="1">
      <alignment/>
    </xf>
    <xf numFmtId="0" fontId="0" fillId="12" borderId="0" xfId="0" applyFill="1" applyBorder="1" applyAlignment="1">
      <alignment/>
    </xf>
    <xf numFmtId="43" fontId="0" fillId="0" borderId="19" xfId="42" applyFont="1" applyBorder="1" applyAlignment="1">
      <alignment/>
    </xf>
    <xf numFmtId="43" fontId="0" fillId="0" borderId="16" xfId="42" applyFont="1" applyBorder="1" applyAlignment="1">
      <alignment/>
    </xf>
    <xf numFmtId="43" fontId="0" fillId="0" borderId="12" xfId="42" applyFont="1" applyBorder="1" applyAlignment="1">
      <alignment/>
    </xf>
    <xf numFmtId="0" fontId="0" fillId="3" borderId="12" xfId="0" applyFill="1" applyBorder="1" applyAlignment="1">
      <alignment horizontal="right" wrapText="1"/>
    </xf>
    <xf numFmtId="43" fontId="0" fillId="3" borderId="14" xfId="42" applyFont="1" applyFill="1" applyBorder="1" applyAlignment="1">
      <alignment/>
    </xf>
    <xf numFmtId="182" fontId="0" fillId="3" borderId="14" xfId="42" applyNumberFormat="1" applyFont="1" applyFill="1" applyBorder="1" applyAlignment="1">
      <alignment/>
    </xf>
    <xf numFmtId="185" fontId="0" fillId="0" borderId="0" xfId="42" applyNumberFormat="1" applyFont="1" applyBorder="1" applyAlignment="1">
      <alignment/>
    </xf>
    <xf numFmtId="183" fontId="0" fillId="12" borderId="10" xfId="42" applyNumberFormat="1" applyFont="1" applyFill="1" applyBorder="1" applyAlignment="1">
      <alignment/>
    </xf>
    <xf numFmtId="182" fontId="0" fillId="10" borderId="14" xfId="42" applyNumberFormat="1" applyFont="1" applyFill="1" applyBorder="1" applyAlignment="1">
      <alignment/>
    </xf>
    <xf numFmtId="43" fontId="0" fillId="10" borderId="10" xfId="42" applyFont="1" applyFill="1" applyBorder="1" applyAlignment="1">
      <alignment/>
    </xf>
    <xf numFmtId="43" fontId="0" fillId="10" borderId="15" xfId="42" applyFont="1" applyFill="1" applyBorder="1" applyAlignment="1">
      <alignment/>
    </xf>
    <xf numFmtId="43" fontId="0" fillId="10" borderId="14" xfId="42" applyFont="1" applyFill="1" applyBorder="1" applyAlignment="1">
      <alignment/>
    </xf>
    <xf numFmtId="43" fontId="0" fillId="10" borderId="11" xfId="42" applyNumberFormat="1" applyFont="1" applyFill="1" applyBorder="1" applyAlignment="1">
      <alignment/>
    </xf>
    <xf numFmtId="0" fontId="0" fillId="0" borderId="16" xfId="0" applyBorder="1" applyAlignment="1">
      <alignment horizontal="right" wrapText="1"/>
    </xf>
    <xf numFmtId="0" fontId="0" fillId="0" borderId="16" xfId="0" applyFont="1" applyBorder="1" applyAlignment="1">
      <alignment wrapText="1"/>
    </xf>
    <xf numFmtId="0" fontId="0" fillId="0" borderId="16" xfId="0" applyFill="1" applyBorder="1" applyAlignment="1">
      <alignment horizontal="right" wrapText="1"/>
    </xf>
    <xf numFmtId="0" fontId="0" fillId="0" borderId="16" xfId="0" applyBorder="1" applyAlignment="1">
      <alignment wrapText="1"/>
    </xf>
    <xf numFmtId="43" fontId="0" fillId="0" borderId="10" xfId="42" applyNumberFormat="1" applyFont="1" applyBorder="1" applyAlignment="1">
      <alignment/>
    </xf>
    <xf numFmtId="4" fontId="0" fillId="10" borderId="14" xfId="0" applyNumberFormat="1" applyFill="1" applyBorder="1" applyAlignment="1">
      <alignment horizontal="right"/>
    </xf>
    <xf numFmtId="43" fontId="2" fillId="18" borderId="14" xfId="42" applyNumberFormat="1" applyFont="1" applyFill="1" applyBorder="1" applyAlignment="1">
      <alignment horizontal="center"/>
    </xf>
    <xf numFmtId="171" fontId="0" fillId="0" borderId="0" xfId="42" applyNumberFormat="1" applyFont="1" applyBorder="1" applyAlignment="1">
      <alignment/>
    </xf>
    <xf numFmtId="182" fontId="0" fillId="0" borderId="0" xfId="0" applyNumberFormat="1" applyAlignment="1">
      <alignment/>
    </xf>
    <xf numFmtId="191" fontId="0" fillId="0" borderId="0" xfId="0" applyNumberFormat="1" applyAlignment="1">
      <alignment/>
    </xf>
    <xf numFmtId="4" fontId="0" fillId="0" borderId="0" xfId="0" applyNumberFormat="1" applyAlignment="1">
      <alignment/>
    </xf>
    <xf numFmtId="204" fontId="0" fillId="0" borderId="0" xfId="0" applyNumberFormat="1" applyAlignment="1">
      <alignment/>
    </xf>
    <xf numFmtId="182" fontId="2" fillId="0" borderId="10" xfId="0" applyNumberFormat="1" applyFont="1" applyBorder="1" applyAlignment="1">
      <alignment/>
    </xf>
    <xf numFmtId="203" fontId="0" fillId="0" borderId="0" xfId="0" applyNumberFormat="1" applyAlignment="1">
      <alignment/>
    </xf>
    <xf numFmtId="0" fontId="4" fillId="0" borderId="0" xfId="56" applyFont="1" applyFill="1">
      <alignment/>
      <protection/>
    </xf>
    <xf numFmtId="0" fontId="8" fillId="0" borderId="0" xfId="56" applyFont="1" applyFill="1">
      <alignment/>
      <protection/>
    </xf>
    <xf numFmtId="0" fontId="7" fillId="0" borderId="0" xfId="56" applyFont="1" applyFill="1">
      <alignment/>
      <protection/>
    </xf>
    <xf numFmtId="0" fontId="5" fillId="0" borderId="0" xfId="56" applyFont="1" applyFill="1">
      <alignment/>
      <protection/>
    </xf>
    <xf numFmtId="203" fontId="0" fillId="0" borderId="0" xfId="0" applyNumberFormat="1" applyFill="1" applyBorder="1" applyAlignment="1">
      <alignment/>
    </xf>
    <xf numFmtId="43" fontId="0" fillId="0" borderId="20" xfId="42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43" fontId="0" fillId="0" borderId="19" xfId="42" applyFont="1" applyBorder="1" applyAlignment="1">
      <alignment horizontal="center"/>
    </xf>
    <xf numFmtId="43" fontId="0" fillId="0" borderId="16" xfId="42" applyFont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7" fillId="0" borderId="21" xfId="42" applyFont="1" applyFill="1" applyBorder="1" applyAlignment="1">
      <alignment horizontal="center"/>
    </xf>
    <xf numFmtId="43" fontId="7" fillId="0" borderId="22" xfId="42" applyFont="1" applyFill="1" applyBorder="1" applyAlignment="1">
      <alignment horizontal="center"/>
    </xf>
    <xf numFmtId="43" fontId="7" fillId="0" borderId="23" xfId="42" applyFont="1" applyFill="1" applyBorder="1" applyAlignment="1">
      <alignment horizontal="center"/>
    </xf>
    <xf numFmtId="43" fontId="7" fillId="0" borderId="21" xfId="42" applyFont="1" applyFill="1" applyBorder="1" applyAlignment="1">
      <alignment horizontal="center" vertical="top" wrapText="1"/>
    </xf>
    <xf numFmtId="43" fontId="7" fillId="0" borderId="22" xfId="42" applyFont="1" applyFill="1" applyBorder="1" applyAlignment="1">
      <alignment horizontal="center" vertical="top" wrapText="1"/>
    </xf>
    <xf numFmtId="43" fontId="7" fillId="0" borderId="23" xfId="42" applyFont="1" applyFill="1" applyBorder="1" applyAlignment="1">
      <alignment horizontal="center" vertical="top" wrapText="1"/>
    </xf>
    <xf numFmtId="43" fontId="3" fillId="0" borderId="21" xfId="42" applyFont="1" applyFill="1" applyBorder="1" applyAlignment="1">
      <alignment horizontal="center" vertical="top" wrapText="1"/>
    </xf>
    <xf numFmtId="43" fontId="3" fillId="0" borderId="22" xfId="42" applyFont="1" applyFill="1" applyBorder="1" applyAlignment="1">
      <alignment horizontal="center" vertical="top" wrapText="1"/>
    </xf>
    <xf numFmtId="43" fontId="3" fillId="0" borderId="23" xfId="42" applyFont="1" applyFill="1" applyBorder="1" applyAlignment="1">
      <alignment horizontal="center" vertical="top" wrapText="1"/>
    </xf>
    <xf numFmtId="43" fontId="7" fillId="0" borderId="24" xfId="42" applyFont="1" applyFill="1" applyBorder="1" applyAlignment="1">
      <alignment horizontal="center" vertical="top" wrapText="1"/>
    </xf>
    <xf numFmtId="43" fontId="7" fillId="0" borderId="25" xfId="42" applyFont="1" applyFill="1" applyBorder="1" applyAlignment="1">
      <alignment horizontal="center" vertical="top" wrapText="1"/>
    </xf>
    <xf numFmtId="43" fontId="7" fillId="0" borderId="26" xfId="42" applyFont="1" applyFill="1" applyBorder="1" applyAlignment="1">
      <alignment horizontal="center" vertical="top" wrapText="1"/>
    </xf>
    <xf numFmtId="43" fontId="7" fillId="0" borderId="27" xfId="42" applyFont="1" applyFill="1" applyBorder="1" applyAlignment="1">
      <alignment horizontal="center" vertical="top" wrapText="1"/>
    </xf>
    <xf numFmtId="43" fontId="7" fillId="0" borderId="28" xfId="42" applyFont="1" applyFill="1" applyBorder="1" applyAlignment="1">
      <alignment horizontal="center" vertical="top" wrapText="1"/>
    </xf>
    <xf numFmtId="43" fontId="7" fillId="0" borderId="29" xfId="42" applyFont="1" applyFill="1" applyBorder="1" applyAlignment="1">
      <alignment horizontal="center" vertical="top" wrapText="1"/>
    </xf>
    <xf numFmtId="49" fontId="45" fillId="0" borderId="26" xfId="55" applyNumberFormat="1" applyFont="1" applyFill="1" applyBorder="1" applyAlignment="1">
      <alignment horizontal="center" vertical="center" wrapText="1"/>
      <protection/>
    </xf>
    <xf numFmtId="49" fontId="45" fillId="0" borderId="12" xfId="55" applyNumberFormat="1" applyFont="1" applyFill="1" applyBorder="1" applyAlignment="1">
      <alignment horizontal="center" vertical="center" wrapText="1"/>
      <protection/>
    </xf>
    <xf numFmtId="43" fontId="7" fillId="0" borderId="30" xfId="42" applyNumberFormat="1" applyFont="1" applyFill="1" applyBorder="1" applyAlignment="1">
      <alignment horizontal="center" vertical="center" wrapText="1"/>
    </xf>
    <xf numFmtId="43" fontId="7" fillId="0" borderId="31" xfId="42" applyNumberFormat="1" applyFont="1" applyFill="1" applyBorder="1" applyAlignment="1">
      <alignment horizontal="center" vertical="center" wrapText="1"/>
    </xf>
    <xf numFmtId="43" fontId="7" fillId="0" borderId="32" xfId="42" applyNumberFormat="1" applyFont="1" applyFill="1" applyBorder="1" applyAlignment="1">
      <alignment horizontal="center" vertical="center" wrapText="1"/>
    </xf>
    <xf numFmtId="49" fontId="45" fillId="0" borderId="33" xfId="55" applyNumberFormat="1" applyFont="1" applyFill="1" applyBorder="1" applyAlignment="1">
      <alignment horizontal="center" vertical="center" wrapText="1"/>
      <protection/>
    </xf>
    <xf numFmtId="49" fontId="45" fillId="0" borderId="11" xfId="55" applyNumberFormat="1" applyFont="1" applyFill="1" applyBorder="1" applyAlignment="1">
      <alignment horizontal="center" vertical="center" wrapText="1"/>
      <protection/>
    </xf>
    <xf numFmtId="43" fontId="0" fillId="0" borderId="17" xfId="42" applyFont="1" applyBorder="1" applyAlignment="1">
      <alignment horizontal="center"/>
    </xf>
    <xf numFmtId="43" fontId="0" fillId="0" borderId="13" xfId="42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43" fontId="2" fillId="0" borderId="19" xfId="42" applyFont="1" applyBorder="1" applyAlignment="1">
      <alignment horizontal="center"/>
    </xf>
    <xf numFmtId="43" fontId="2" fillId="0" borderId="16" xfId="42" applyFont="1" applyBorder="1" applyAlignment="1">
      <alignment horizontal="center"/>
    </xf>
    <xf numFmtId="43" fontId="2" fillId="0" borderId="12" xfId="42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2"/>
  <sheetViews>
    <sheetView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A5"/>
    </sheetView>
  </sheetViews>
  <sheetFormatPr defaultColWidth="9.140625" defaultRowHeight="12.75"/>
  <cols>
    <col min="1" max="1" width="4.00390625" style="2" bestFit="1" customWidth="1"/>
    <col min="2" max="2" width="62.28125" style="2" bestFit="1" customWidth="1"/>
    <col min="3" max="3" width="8.57421875" style="61" customWidth="1"/>
    <col min="4" max="4" width="12.00390625" style="61" customWidth="1"/>
    <col min="5" max="6" width="6.57421875" style="61" customWidth="1"/>
    <col min="7" max="7" width="11.28125" style="61" customWidth="1"/>
    <col min="8" max="8" width="11.57421875" style="61" customWidth="1"/>
    <col min="9" max="9" width="11.7109375" style="61" customWidth="1"/>
    <col min="10" max="10" width="8.140625" style="61" bestFit="1" customWidth="1"/>
    <col min="11" max="11" width="7.140625" style="61" customWidth="1"/>
    <col min="12" max="12" width="28.8515625" style="61" customWidth="1"/>
    <col min="13" max="17" width="6.57421875" style="61" customWidth="1"/>
    <col min="18" max="18" width="10.28125" style="61" customWidth="1"/>
    <col min="19" max="19" width="9.28125" style="61" customWidth="1"/>
    <col min="20" max="21" width="6.57421875" style="61" customWidth="1"/>
    <col min="22" max="22" width="10.28125" style="61" customWidth="1"/>
    <col min="23" max="23" width="7.57421875" style="61" customWidth="1"/>
    <col min="24" max="24" width="7.7109375" style="61" customWidth="1"/>
    <col min="25" max="26" width="6.57421875" style="61" customWidth="1"/>
    <col min="27" max="27" width="7.57421875" style="61" customWidth="1"/>
    <col min="28" max="29" width="10.28125" style="61" customWidth="1"/>
    <col min="30" max="31" width="6.57421875" style="61" customWidth="1"/>
    <col min="32" max="32" width="10.28125" style="61" customWidth="1"/>
    <col min="33" max="37" width="6.57421875" style="61" customWidth="1"/>
    <col min="38" max="38" width="10.28125" style="61" customWidth="1"/>
    <col min="39" max="39" width="7.7109375" style="61" customWidth="1"/>
    <col min="40" max="41" width="6.57421875" style="61" customWidth="1"/>
    <col min="42" max="42" width="9.28125" style="61" customWidth="1"/>
    <col min="43" max="43" width="6.57421875" style="61" customWidth="1"/>
    <col min="44" max="44" width="8.8515625" style="61" bestFit="1" customWidth="1"/>
    <col min="45" max="46" width="6.57421875" style="61" customWidth="1"/>
    <col min="47" max="47" width="7.57421875" style="61" customWidth="1"/>
    <col min="48" max="48" width="12.28125" style="61" customWidth="1"/>
    <col min="49" max="49" width="10.28125" style="61" customWidth="1"/>
    <col min="50" max="50" width="8.57421875" style="61" customWidth="1"/>
    <col min="51" max="51" width="7.57421875" style="61" customWidth="1"/>
    <col min="52" max="52" width="12.00390625" style="61" customWidth="1"/>
    <col min="53" max="57" width="6.57421875" style="61" customWidth="1"/>
    <col min="58" max="58" width="12.00390625" style="61" customWidth="1"/>
    <col min="59" max="60" width="10.28125" style="61" customWidth="1"/>
    <col min="61" max="61" width="6.57421875" style="61" customWidth="1"/>
    <col min="62" max="62" width="10.28125" style="61" customWidth="1"/>
    <col min="63" max="63" width="18.00390625" style="73" customWidth="1"/>
    <col min="64" max="64" width="9.140625" style="2" customWidth="1"/>
    <col min="65" max="65" width="14.8515625" style="2" bestFit="1" customWidth="1"/>
    <col min="66" max="16384" width="9.140625" style="2" customWidth="1"/>
  </cols>
  <sheetData>
    <row r="1" spans="1:198" s="1" customFormat="1" ht="19.5" thickBot="1">
      <c r="A1" s="144" t="s">
        <v>0</v>
      </c>
      <c r="B1" s="139" t="s">
        <v>28</v>
      </c>
      <c r="C1" s="130" t="s">
        <v>129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2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</row>
    <row r="2" spans="1:198" s="6" customFormat="1" ht="18.75" customHeight="1" thickBot="1">
      <c r="A2" s="145"/>
      <c r="B2" s="140"/>
      <c r="C2" s="127" t="s">
        <v>27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9"/>
      <c r="W2" s="127" t="s">
        <v>25</v>
      </c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9"/>
      <c r="AQ2" s="127" t="s">
        <v>26</v>
      </c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9"/>
      <c r="BK2" s="141" t="s">
        <v>23</v>
      </c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  <c r="GK2" s="112"/>
      <c r="GL2" s="112"/>
      <c r="GM2" s="112"/>
      <c r="GN2" s="112"/>
      <c r="GO2" s="112"/>
      <c r="GP2" s="112"/>
    </row>
    <row r="3" spans="1:198" s="7" customFormat="1" ht="18.75" thickBot="1">
      <c r="A3" s="145"/>
      <c r="B3" s="140"/>
      <c r="C3" s="124" t="s">
        <v>112</v>
      </c>
      <c r="D3" s="125"/>
      <c r="E3" s="125"/>
      <c r="F3" s="125"/>
      <c r="G3" s="125"/>
      <c r="H3" s="125"/>
      <c r="I3" s="125"/>
      <c r="J3" s="125"/>
      <c r="K3" s="125"/>
      <c r="L3" s="126"/>
      <c r="M3" s="124" t="s">
        <v>113</v>
      </c>
      <c r="N3" s="125"/>
      <c r="O3" s="125"/>
      <c r="P3" s="125"/>
      <c r="Q3" s="125"/>
      <c r="R3" s="125"/>
      <c r="S3" s="125"/>
      <c r="T3" s="125"/>
      <c r="U3" s="125"/>
      <c r="V3" s="126"/>
      <c r="W3" s="124" t="s">
        <v>112</v>
      </c>
      <c r="X3" s="125"/>
      <c r="Y3" s="125"/>
      <c r="Z3" s="125"/>
      <c r="AA3" s="125"/>
      <c r="AB3" s="125"/>
      <c r="AC3" s="125"/>
      <c r="AD3" s="125"/>
      <c r="AE3" s="125"/>
      <c r="AF3" s="126"/>
      <c r="AG3" s="124" t="s">
        <v>113</v>
      </c>
      <c r="AH3" s="125"/>
      <c r="AI3" s="125"/>
      <c r="AJ3" s="125"/>
      <c r="AK3" s="125"/>
      <c r="AL3" s="125"/>
      <c r="AM3" s="125"/>
      <c r="AN3" s="125"/>
      <c r="AO3" s="125"/>
      <c r="AP3" s="126"/>
      <c r="AQ3" s="124" t="s">
        <v>112</v>
      </c>
      <c r="AR3" s="125"/>
      <c r="AS3" s="125"/>
      <c r="AT3" s="125"/>
      <c r="AU3" s="125"/>
      <c r="AV3" s="125"/>
      <c r="AW3" s="125"/>
      <c r="AX3" s="125"/>
      <c r="AY3" s="125"/>
      <c r="AZ3" s="126"/>
      <c r="BA3" s="124" t="s">
        <v>113</v>
      </c>
      <c r="BB3" s="125"/>
      <c r="BC3" s="125"/>
      <c r="BD3" s="125"/>
      <c r="BE3" s="125"/>
      <c r="BF3" s="125"/>
      <c r="BG3" s="125"/>
      <c r="BH3" s="125"/>
      <c r="BI3" s="125"/>
      <c r="BJ3" s="126"/>
      <c r="BK3" s="142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</row>
    <row r="4" spans="1:198" s="7" customFormat="1" ht="18">
      <c r="A4" s="145"/>
      <c r="B4" s="140"/>
      <c r="C4" s="133" t="s">
        <v>34</v>
      </c>
      <c r="D4" s="134"/>
      <c r="E4" s="134"/>
      <c r="F4" s="134"/>
      <c r="G4" s="135"/>
      <c r="H4" s="136" t="s">
        <v>35</v>
      </c>
      <c r="I4" s="137"/>
      <c r="J4" s="137"/>
      <c r="K4" s="137"/>
      <c r="L4" s="138"/>
      <c r="M4" s="133" t="s">
        <v>34</v>
      </c>
      <c r="N4" s="134"/>
      <c r="O4" s="134"/>
      <c r="P4" s="134"/>
      <c r="Q4" s="135"/>
      <c r="R4" s="136" t="s">
        <v>35</v>
      </c>
      <c r="S4" s="137"/>
      <c r="T4" s="137"/>
      <c r="U4" s="137"/>
      <c r="V4" s="138"/>
      <c r="W4" s="133" t="s">
        <v>34</v>
      </c>
      <c r="X4" s="134"/>
      <c r="Y4" s="134"/>
      <c r="Z4" s="134"/>
      <c r="AA4" s="135"/>
      <c r="AB4" s="136" t="s">
        <v>35</v>
      </c>
      <c r="AC4" s="137"/>
      <c r="AD4" s="137"/>
      <c r="AE4" s="137"/>
      <c r="AF4" s="138"/>
      <c r="AG4" s="133" t="s">
        <v>34</v>
      </c>
      <c r="AH4" s="134"/>
      <c r="AI4" s="134"/>
      <c r="AJ4" s="134"/>
      <c r="AK4" s="135"/>
      <c r="AL4" s="136" t="s">
        <v>35</v>
      </c>
      <c r="AM4" s="137"/>
      <c r="AN4" s="137"/>
      <c r="AO4" s="137"/>
      <c r="AP4" s="138"/>
      <c r="AQ4" s="133" t="s">
        <v>34</v>
      </c>
      <c r="AR4" s="134"/>
      <c r="AS4" s="134"/>
      <c r="AT4" s="134"/>
      <c r="AU4" s="135"/>
      <c r="AV4" s="136" t="s">
        <v>35</v>
      </c>
      <c r="AW4" s="137"/>
      <c r="AX4" s="137"/>
      <c r="AY4" s="137"/>
      <c r="AZ4" s="138"/>
      <c r="BA4" s="133" t="s">
        <v>34</v>
      </c>
      <c r="BB4" s="134"/>
      <c r="BC4" s="134"/>
      <c r="BD4" s="134"/>
      <c r="BE4" s="135"/>
      <c r="BF4" s="136" t="s">
        <v>35</v>
      </c>
      <c r="BG4" s="137"/>
      <c r="BH4" s="137"/>
      <c r="BI4" s="137"/>
      <c r="BJ4" s="138"/>
      <c r="BK4" s="142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</row>
    <row r="5" spans="1:198" s="5" customFormat="1" ht="15" customHeight="1">
      <c r="A5" s="145"/>
      <c r="B5" s="140"/>
      <c r="C5" s="64">
        <v>1</v>
      </c>
      <c r="D5" s="65">
        <v>2</v>
      </c>
      <c r="E5" s="65">
        <v>3</v>
      </c>
      <c r="F5" s="65">
        <v>4</v>
      </c>
      <c r="G5" s="66">
        <v>5</v>
      </c>
      <c r="H5" s="64">
        <v>1</v>
      </c>
      <c r="I5" s="65">
        <v>2</v>
      </c>
      <c r="J5" s="65">
        <v>3</v>
      </c>
      <c r="K5" s="65">
        <v>4</v>
      </c>
      <c r="L5" s="66">
        <v>5</v>
      </c>
      <c r="M5" s="64">
        <v>1</v>
      </c>
      <c r="N5" s="65">
        <v>2</v>
      </c>
      <c r="O5" s="65">
        <v>3</v>
      </c>
      <c r="P5" s="65">
        <v>4</v>
      </c>
      <c r="Q5" s="66">
        <v>5</v>
      </c>
      <c r="R5" s="64">
        <v>1</v>
      </c>
      <c r="S5" s="65">
        <v>2</v>
      </c>
      <c r="T5" s="65">
        <v>3</v>
      </c>
      <c r="U5" s="65">
        <v>4</v>
      </c>
      <c r="V5" s="66">
        <v>5</v>
      </c>
      <c r="W5" s="64">
        <v>1</v>
      </c>
      <c r="X5" s="65">
        <v>2</v>
      </c>
      <c r="Y5" s="65">
        <v>3</v>
      </c>
      <c r="Z5" s="65">
        <v>4</v>
      </c>
      <c r="AA5" s="66">
        <v>5</v>
      </c>
      <c r="AB5" s="64">
        <v>1</v>
      </c>
      <c r="AC5" s="65">
        <v>2</v>
      </c>
      <c r="AD5" s="65">
        <v>3</v>
      </c>
      <c r="AE5" s="65">
        <v>4</v>
      </c>
      <c r="AF5" s="66">
        <v>5</v>
      </c>
      <c r="AG5" s="64">
        <v>1</v>
      </c>
      <c r="AH5" s="65">
        <v>2</v>
      </c>
      <c r="AI5" s="65">
        <v>3</v>
      </c>
      <c r="AJ5" s="65">
        <v>4</v>
      </c>
      <c r="AK5" s="66">
        <v>5</v>
      </c>
      <c r="AL5" s="64">
        <v>1</v>
      </c>
      <c r="AM5" s="65">
        <v>2</v>
      </c>
      <c r="AN5" s="65">
        <v>3</v>
      </c>
      <c r="AO5" s="65">
        <v>4</v>
      </c>
      <c r="AP5" s="66">
        <v>5</v>
      </c>
      <c r="AQ5" s="64">
        <v>1</v>
      </c>
      <c r="AR5" s="65">
        <v>2</v>
      </c>
      <c r="AS5" s="65">
        <v>3</v>
      </c>
      <c r="AT5" s="65">
        <v>4</v>
      </c>
      <c r="AU5" s="66">
        <v>5</v>
      </c>
      <c r="AV5" s="64">
        <v>1</v>
      </c>
      <c r="AW5" s="65">
        <v>2</v>
      </c>
      <c r="AX5" s="65">
        <v>3</v>
      </c>
      <c r="AY5" s="65">
        <v>4</v>
      </c>
      <c r="AZ5" s="66">
        <v>5</v>
      </c>
      <c r="BA5" s="64">
        <v>1</v>
      </c>
      <c r="BB5" s="65">
        <v>2</v>
      </c>
      <c r="BC5" s="65">
        <v>3</v>
      </c>
      <c r="BD5" s="65">
        <v>4</v>
      </c>
      <c r="BE5" s="66">
        <v>5</v>
      </c>
      <c r="BF5" s="64">
        <v>1</v>
      </c>
      <c r="BG5" s="65">
        <v>2</v>
      </c>
      <c r="BH5" s="65">
        <v>3</v>
      </c>
      <c r="BI5" s="65">
        <v>4</v>
      </c>
      <c r="BJ5" s="66">
        <v>5</v>
      </c>
      <c r="BK5" s="143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</row>
    <row r="6" spans="1:198" ht="12.75">
      <c r="A6" s="8" t="s">
        <v>0</v>
      </c>
      <c r="B6" s="14" t="s">
        <v>6</v>
      </c>
      <c r="C6" s="121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3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</row>
    <row r="7" spans="1:198" ht="12.75">
      <c r="A7" s="8" t="s">
        <v>75</v>
      </c>
      <c r="B7" s="15" t="s">
        <v>12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6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</row>
    <row r="8" spans="1:198" s="26" customFormat="1" ht="12.75">
      <c r="A8" s="24"/>
      <c r="B8" s="25" t="s">
        <v>126</v>
      </c>
      <c r="C8" s="92">
        <v>0</v>
      </c>
      <c r="D8" s="93">
        <v>182.2426072017499</v>
      </c>
      <c r="E8" s="93">
        <v>0</v>
      </c>
      <c r="F8" s="93">
        <v>0</v>
      </c>
      <c r="G8" s="94">
        <v>0</v>
      </c>
      <c r="H8" s="95">
        <v>16.833833245845806</v>
      </c>
      <c r="I8" s="93">
        <v>59.367304035891515</v>
      </c>
      <c r="J8" s="93">
        <v>0</v>
      </c>
      <c r="K8" s="93">
        <v>0</v>
      </c>
      <c r="L8" s="94">
        <v>161.68692726531495</v>
      </c>
      <c r="M8" s="95">
        <v>0</v>
      </c>
      <c r="N8" s="93">
        <v>0</v>
      </c>
      <c r="O8" s="93">
        <v>0</v>
      </c>
      <c r="P8" s="93">
        <v>0</v>
      </c>
      <c r="Q8" s="94">
        <v>0</v>
      </c>
      <c r="R8" s="95">
        <v>7.218420494527203</v>
      </c>
      <c r="S8" s="93">
        <v>1.7647564495350998</v>
      </c>
      <c r="T8" s="93">
        <v>0</v>
      </c>
      <c r="U8" s="93">
        <v>0</v>
      </c>
      <c r="V8" s="94">
        <v>14.637281083176699</v>
      </c>
      <c r="W8" s="95">
        <v>0</v>
      </c>
      <c r="X8" s="93">
        <v>0</v>
      </c>
      <c r="Y8" s="93">
        <v>0</v>
      </c>
      <c r="Z8" s="93">
        <v>0</v>
      </c>
      <c r="AA8" s="94">
        <v>0</v>
      </c>
      <c r="AB8" s="95">
        <v>0.0609469012141</v>
      </c>
      <c r="AC8" s="93">
        <v>1.6453184710712998</v>
      </c>
      <c r="AD8" s="93">
        <v>0</v>
      </c>
      <c r="AE8" s="93">
        <v>0</v>
      </c>
      <c r="AF8" s="94">
        <v>5.960473065713701</v>
      </c>
      <c r="AG8" s="95">
        <v>0</v>
      </c>
      <c r="AH8" s="93">
        <v>0</v>
      </c>
      <c r="AI8" s="93">
        <v>0</v>
      </c>
      <c r="AJ8" s="93">
        <v>0</v>
      </c>
      <c r="AK8" s="94">
        <v>0</v>
      </c>
      <c r="AL8" s="95">
        <v>0</v>
      </c>
      <c r="AM8" s="93">
        <v>0</v>
      </c>
      <c r="AN8" s="93">
        <v>0</v>
      </c>
      <c r="AO8" s="93">
        <v>0</v>
      </c>
      <c r="AP8" s="94">
        <v>0</v>
      </c>
      <c r="AQ8" s="95">
        <v>0</v>
      </c>
      <c r="AR8" s="93">
        <v>0</v>
      </c>
      <c r="AS8" s="93">
        <v>0</v>
      </c>
      <c r="AT8" s="93">
        <v>0</v>
      </c>
      <c r="AU8" s="94">
        <v>0</v>
      </c>
      <c r="AV8" s="95">
        <v>65.0883642241535</v>
      </c>
      <c r="AW8" s="93">
        <v>36.15961774791708</v>
      </c>
      <c r="AX8" s="93">
        <v>0</v>
      </c>
      <c r="AY8" s="93">
        <v>0</v>
      </c>
      <c r="AZ8" s="94">
        <v>246.47787160514596</v>
      </c>
      <c r="BA8" s="95">
        <v>0</v>
      </c>
      <c r="BB8" s="93">
        <v>0</v>
      </c>
      <c r="BC8" s="93">
        <v>0</v>
      </c>
      <c r="BD8" s="93">
        <v>0</v>
      </c>
      <c r="BE8" s="94">
        <v>0</v>
      </c>
      <c r="BF8" s="95">
        <v>19.551896883261694</v>
      </c>
      <c r="BG8" s="93">
        <v>4.1637002578896</v>
      </c>
      <c r="BH8" s="93">
        <v>0</v>
      </c>
      <c r="BI8" s="93">
        <v>0</v>
      </c>
      <c r="BJ8" s="94">
        <v>49.98986599073308</v>
      </c>
      <c r="BK8" s="96">
        <f>SUM(C8:BJ8)</f>
        <v>872.8491849231411</v>
      </c>
      <c r="BL8" s="42"/>
      <c r="BM8" s="115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</row>
    <row r="9" spans="1:198" ht="12.75">
      <c r="A9" s="8"/>
      <c r="B9" s="87" t="s">
        <v>84</v>
      </c>
      <c r="C9" s="89">
        <f>SUM(C8)</f>
        <v>0</v>
      </c>
      <c r="D9" s="88">
        <f aca="true" t="shared" si="0" ref="D9:BK9">SUM(D8)</f>
        <v>182.2426072017499</v>
      </c>
      <c r="E9" s="88">
        <f t="shared" si="0"/>
        <v>0</v>
      </c>
      <c r="F9" s="88">
        <f t="shared" si="0"/>
        <v>0</v>
      </c>
      <c r="G9" s="88">
        <f t="shared" si="0"/>
        <v>0</v>
      </c>
      <c r="H9" s="88">
        <f t="shared" si="0"/>
        <v>16.833833245845806</v>
      </c>
      <c r="I9" s="88">
        <f t="shared" si="0"/>
        <v>59.367304035891515</v>
      </c>
      <c r="J9" s="88">
        <f t="shared" si="0"/>
        <v>0</v>
      </c>
      <c r="K9" s="88">
        <f t="shared" si="0"/>
        <v>0</v>
      </c>
      <c r="L9" s="88">
        <f t="shared" si="0"/>
        <v>161.68692726531495</v>
      </c>
      <c r="M9" s="88">
        <f t="shared" si="0"/>
        <v>0</v>
      </c>
      <c r="N9" s="88">
        <f t="shared" si="0"/>
        <v>0</v>
      </c>
      <c r="O9" s="88">
        <f t="shared" si="0"/>
        <v>0</v>
      </c>
      <c r="P9" s="88">
        <f t="shared" si="0"/>
        <v>0</v>
      </c>
      <c r="Q9" s="88">
        <f t="shared" si="0"/>
        <v>0</v>
      </c>
      <c r="R9" s="88">
        <f t="shared" si="0"/>
        <v>7.218420494527203</v>
      </c>
      <c r="S9" s="88">
        <f t="shared" si="0"/>
        <v>1.7647564495350998</v>
      </c>
      <c r="T9" s="88">
        <f t="shared" si="0"/>
        <v>0</v>
      </c>
      <c r="U9" s="88">
        <f t="shared" si="0"/>
        <v>0</v>
      </c>
      <c r="V9" s="88">
        <f t="shared" si="0"/>
        <v>14.637281083176699</v>
      </c>
      <c r="W9" s="88">
        <f t="shared" si="0"/>
        <v>0</v>
      </c>
      <c r="X9" s="88">
        <f t="shared" si="0"/>
        <v>0</v>
      </c>
      <c r="Y9" s="88">
        <f t="shared" si="0"/>
        <v>0</v>
      </c>
      <c r="Z9" s="88">
        <f t="shared" si="0"/>
        <v>0</v>
      </c>
      <c r="AA9" s="88">
        <f t="shared" si="0"/>
        <v>0</v>
      </c>
      <c r="AB9" s="88">
        <f t="shared" si="0"/>
        <v>0.0609469012141</v>
      </c>
      <c r="AC9" s="88">
        <f t="shared" si="0"/>
        <v>1.6453184710712998</v>
      </c>
      <c r="AD9" s="88">
        <f t="shared" si="0"/>
        <v>0</v>
      </c>
      <c r="AE9" s="88">
        <f t="shared" si="0"/>
        <v>0</v>
      </c>
      <c r="AF9" s="88">
        <f t="shared" si="0"/>
        <v>5.960473065713701</v>
      </c>
      <c r="AG9" s="88">
        <f t="shared" si="0"/>
        <v>0</v>
      </c>
      <c r="AH9" s="88">
        <f t="shared" si="0"/>
        <v>0</v>
      </c>
      <c r="AI9" s="88">
        <f t="shared" si="0"/>
        <v>0</v>
      </c>
      <c r="AJ9" s="88">
        <f t="shared" si="0"/>
        <v>0</v>
      </c>
      <c r="AK9" s="88">
        <f t="shared" si="0"/>
        <v>0</v>
      </c>
      <c r="AL9" s="88">
        <f t="shared" si="0"/>
        <v>0</v>
      </c>
      <c r="AM9" s="88">
        <f t="shared" si="0"/>
        <v>0</v>
      </c>
      <c r="AN9" s="88">
        <f t="shared" si="0"/>
        <v>0</v>
      </c>
      <c r="AO9" s="88">
        <f t="shared" si="0"/>
        <v>0</v>
      </c>
      <c r="AP9" s="88">
        <f t="shared" si="0"/>
        <v>0</v>
      </c>
      <c r="AQ9" s="88">
        <f t="shared" si="0"/>
        <v>0</v>
      </c>
      <c r="AR9" s="88">
        <f t="shared" si="0"/>
        <v>0</v>
      </c>
      <c r="AS9" s="88">
        <f t="shared" si="0"/>
        <v>0</v>
      </c>
      <c r="AT9" s="88">
        <f t="shared" si="0"/>
        <v>0</v>
      </c>
      <c r="AU9" s="88">
        <f t="shared" si="0"/>
        <v>0</v>
      </c>
      <c r="AV9" s="88">
        <f t="shared" si="0"/>
        <v>65.0883642241535</v>
      </c>
      <c r="AW9" s="88">
        <f t="shared" si="0"/>
        <v>36.15961774791708</v>
      </c>
      <c r="AX9" s="88">
        <f t="shared" si="0"/>
        <v>0</v>
      </c>
      <c r="AY9" s="88">
        <f t="shared" si="0"/>
        <v>0</v>
      </c>
      <c r="AZ9" s="88">
        <f t="shared" si="0"/>
        <v>246.47787160514596</v>
      </c>
      <c r="BA9" s="88">
        <f t="shared" si="0"/>
        <v>0</v>
      </c>
      <c r="BB9" s="88">
        <f t="shared" si="0"/>
        <v>0</v>
      </c>
      <c r="BC9" s="88">
        <f t="shared" si="0"/>
        <v>0</v>
      </c>
      <c r="BD9" s="88">
        <f t="shared" si="0"/>
        <v>0</v>
      </c>
      <c r="BE9" s="88">
        <f t="shared" si="0"/>
        <v>0</v>
      </c>
      <c r="BF9" s="88">
        <f t="shared" si="0"/>
        <v>19.551896883261694</v>
      </c>
      <c r="BG9" s="88">
        <f t="shared" si="0"/>
        <v>4.1637002578896</v>
      </c>
      <c r="BH9" s="88">
        <f t="shared" si="0"/>
        <v>0</v>
      </c>
      <c r="BI9" s="88">
        <f t="shared" si="0"/>
        <v>0</v>
      </c>
      <c r="BJ9" s="88">
        <f t="shared" si="0"/>
        <v>49.98986599073308</v>
      </c>
      <c r="BK9" s="88">
        <f t="shared" si="0"/>
        <v>872.8491849231411</v>
      </c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</row>
    <row r="10" spans="1:198" ht="12.75">
      <c r="A10" s="8" t="s">
        <v>76</v>
      </c>
      <c r="B10" s="15" t="s">
        <v>3</v>
      </c>
      <c r="C10" s="121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3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</row>
    <row r="11" spans="1:198" ht="12.75">
      <c r="A11" s="8"/>
      <c r="B11" s="97" t="s">
        <v>36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101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</row>
    <row r="12" spans="1:198" ht="12.75">
      <c r="A12" s="8"/>
      <c r="B12" s="97" t="s">
        <v>85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101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</row>
    <row r="13" spans="1:198" ht="12.75">
      <c r="A13" s="8" t="s">
        <v>77</v>
      </c>
      <c r="B13" s="98" t="s">
        <v>10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</row>
    <row r="14" spans="1:198" ht="12.75">
      <c r="A14" s="8"/>
      <c r="B14" s="97" t="s">
        <v>36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101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</row>
    <row r="15" spans="1:198" ht="12.75">
      <c r="A15" s="8"/>
      <c r="B15" s="97" t="s">
        <v>92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101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</row>
    <row r="16" spans="1:198" ht="12.75">
      <c r="A16" s="8" t="s">
        <v>78</v>
      </c>
      <c r="B16" s="98" t="s">
        <v>13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</row>
    <row r="17" spans="1:63" s="42" customFormat="1" ht="12.75">
      <c r="A17" s="41"/>
      <c r="B17" s="99" t="s">
        <v>36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101"/>
    </row>
    <row r="18" spans="1:63" s="42" customFormat="1" ht="12.75">
      <c r="A18" s="41"/>
      <c r="B18" s="99" t="s">
        <v>91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101"/>
    </row>
    <row r="19" spans="1:198" ht="12.75">
      <c r="A19" s="8" t="s">
        <v>80</v>
      </c>
      <c r="B19" s="100" t="s">
        <v>96</v>
      </c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</row>
    <row r="20" spans="1:198" ht="12.75">
      <c r="A20" s="8"/>
      <c r="B20" s="97" t="s">
        <v>36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101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</row>
    <row r="21" spans="1:198" ht="12.75">
      <c r="A21" s="8"/>
      <c r="B21" s="97" t="s">
        <v>90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101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</row>
    <row r="22" spans="1:198" ht="12.75">
      <c r="A22" s="8" t="s">
        <v>81</v>
      </c>
      <c r="B22" s="15" t="s">
        <v>14</v>
      </c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3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</row>
    <row r="23" spans="1:198" ht="12.75">
      <c r="A23" s="39"/>
      <c r="B23" s="102" t="s">
        <v>106</v>
      </c>
      <c r="C23" s="55">
        <v>0</v>
      </c>
      <c r="D23" s="55">
        <v>5.3949946424282995</v>
      </c>
      <c r="E23" s="55">
        <v>0</v>
      </c>
      <c r="F23" s="55">
        <v>0</v>
      </c>
      <c r="G23" s="55">
        <v>0</v>
      </c>
      <c r="H23" s="55">
        <v>2.150914551853799</v>
      </c>
      <c r="I23" s="55">
        <v>1.2942360912494002</v>
      </c>
      <c r="J23" s="55">
        <v>0</v>
      </c>
      <c r="K23" s="55">
        <v>0</v>
      </c>
      <c r="L23" s="55">
        <v>10.0524597581051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0.8103373745695999</v>
      </c>
      <c r="S23" s="55">
        <v>0.22217430342829997</v>
      </c>
      <c r="T23" s="55">
        <v>0</v>
      </c>
      <c r="U23" s="55">
        <v>0</v>
      </c>
      <c r="V23" s="55">
        <v>0.19139164417840002</v>
      </c>
      <c r="W23" s="55">
        <v>0</v>
      </c>
      <c r="X23" s="55">
        <v>0</v>
      </c>
      <c r="Y23" s="55">
        <v>0</v>
      </c>
      <c r="Z23" s="55">
        <v>0</v>
      </c>
      <c r="AA23" s="55">
        <v>0</v>
      </c>
      <c r="AB23" s="55">
        <v>0.0005952699998</v>
      </c>
      <c r="AC23" s="55">
        <v>0.1647943379283</v>
      </c>
      <c r="AD23" s="55">
        <v>0</v>
      </c>
      <c r="AE23" s="55">
        <v>0</v>
      </c>
      <c r="AF23" s="55">
        <v>0.0124575840354</v>
      </c>
      <c r="AG23" s="55">
        <v>0</v>
      </c>
      <c r="AH23" s="55">
        <v>0</v>
      </c>
      <c r="AI23" s="55">
        <v>0</v>
      </c>
      <c r="AJ23" s="55">
        <v>0</v>
      </c>
      <c r="AK23" s="55">
        <v>0</v>
      </c>
      <c r="AL23" s="55">
        <v>0</v>
      </c>
      <c r="AM23" s="55">
        <v>0</v>
      </c>
      <c r="AN23" s="55">
        <v>0</v>
      </c>
      <c r="AO23" s="55">
        <v>0</v>
      </c>
      <c r="AP23" s="55">
        <v>0</v>
      </c>
      <c r="AQ23" s="55">
        <v>0</v>
      </c>
      <c r="AR23" s="55">
        <v>1.1544871322141002</v>
      </c>
      <c r="AS23" s="55">
        <v>0</v>
      </c>
      <c r="AT23" s="55">
        <v>0</v>
      </c>
      <c r="AU23" s="55">
        <v>0</v>
      </c>
      <c r="AV23" s="55">
        <v>7.848106912659678</v>
      </c>
      <c r="AW23" s="55">
        <v>4.6539192935683005</v>
      </c>
      <c r="AX23" s="55">
        <v>0</v>
      </c>
      <c r="AY23" s="55">
        <v>0</v>
      </c>
      <c r="AZ23" s="55">
        <v>21.576177022266112</v>
      </c>
      <c r="BA23" s="55">
        <v>0</v>
      </c>
      <c r="BB23" s="55">
        <v>0</v>
      </c>
      <c r="BC23" s="55">
        <v>0</v>
      </c>
      <c r="BD23" s="55">
        <v>0</v>
      </c>
      <c r="BE23" s="55">
        <v>0</v>
      </c>
      <c r="BF23" s="55">
        <v>3.438921003020701</v>
      </c>
      <c r="BG23" s="55">
        <v>1.0974936303559997</v>
      </c>
      <c r="BH23" s="55">
        <v>0</v>
      </c>
      <c r="BI23" s="55">
        <v>0</v>
      </c>
      <c r="BJ23" s="55">
        <v>4.390234072460198</v>
      </c>
      <c r="BK23" s="68">
        <f>SUM(C23:BJ23)</f>
        <v>64.45369462432149</v>
      </c>
      <c r="BL23" s="42"/>
      <c r="BM23" s="115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</row>
    <row r="24" spans="1:198" s="26" customFormat="1" ht="12.75">
      <c r="A24" s="24"/>
      <c r="B24" s="25" t="s">
        <v>125</v>
      </c>
      <c r="C24" s="95">
        <v>0</v>
      </c>
      <c r="D24" s="95">
        <v>0.522469412</v>
      </c>
      <c r="E24" s="95">
        <v>0</v>
      </c>
      <c r="F24" s="95">
        <v>0</v>
      </c>
      <c r="G24" s="95">
        <v>0</v>
      </c>
      <c r="H24" s="95">
        <v>7.2966958569922</v>
      </c>
      <c r="I24" s="95">
        <v>2.1670053043922004</v>
      </c>
      <c r="J24" s="95">
        <v>0</v>
      </c>
      <c r="K24" s="95">
        <v>0</v>
      </c>
      <c r="L24" s="95">
        <v>9.199211102463101</v>
      </c>
      <c r="M24" s="95">
        <v>0</v>
      </c>
      <c r="N24" s="95">
        <v>0</v>
      </c>
      <c r="O24" s="95">
        <v>0</v>
      </c>
      <c r="P24" s="95">
        <v>0</v>
      </c>
      <c r="Q24" s="95">
        <v>0</v>
      </c>
      <c r="R24" s="95">
        <v>4.0226742111017995</v>
      </c>
      <c r="S24" s="95">
        <v>0.032932659892600004</v>
      </c>
      <c r="T24" s="95">
        <v>0</v>
      </c>
      <c r="U24" s="95">
        <v>0</v>
      </c>
      <c r="V24" s="95">
        <v>0.7798451000352</v>
      </c>
      <c r="W24" s="95">
        <v>0</v>
      </c>
      <c r="X24" s="95">
        <v>0</v>
      </c>
      <c r="Y24" s="95">
        <v>0</v>
      </c>
      <c r="Z24" s="95">
        <v>0</v>
      </c>
      <c r="AA24" s="95">
        <v>0</v>
      </c>
      <c r="AB24" s="95">
        <v>0.0690745435356</v>
      </c>
      <c r="AC24" s="95">
        <v>0.6382720176071001</v>
      </c>
      <c r="AD24" s="95">
        <v>0</v>
      </c>
      <c r="AE24" s="95">
        <v>0</v>
      </c>
      <c r="AF24" s="95">
        <v>2.7273814612856</v>
      </c>
      <c r="AG24" s="95">
        <v>0</v>
      </c>
      <c r="AH24" s="95">
        <v>0</v>
      </c>
      <c r="AI24" s="95">
        <v>0</v>
      </c>
      <c r="AJ24" s="95">
        <v>0</v>
      </c>
      <c r="AK24" s="95">
        <v>0</v>
      </c>
      <c r="AL24" s="95">
        <v>0.0051838301785</v>
      </c>
      <c r="AM24" s="95">
        <v>0</v>
      </c>
      <c r="AN24" s="95">
        <v>0</v>
      </c>
      <c r="AO24" s="95">
        <v>0</v>
      </c>
      <c r="AP24" s="95">
        <v>0</v>
      </c>
      <c r="AQ24" s="95">
        <v>0</v>
      </c>
      <c r="AR24" s="95">
        <v>0.0119935845356</v>
      </c>
      <c r="AS24" s="95">
        <v>0</v>
      </c>
      <c r="AT24" s="95">
        <v>0</v>
      </c>
      <c r="AU24" s="95">
        <v>0</v>
      </c>
      <c r="AV24" s="95">
        <v>42.12233158008223</v>
      </c>
      <c r="AW24" s="95">
        <v>24.5592850054239</v>
      </c>
      <c r="AX24" s="95">
        <v>0</v>
      </c>
      <c r="AY24" s="95">
        <v>0</v>
      </c>
      <c r="AZ24" s="95">
        <v>88.74501711980034</v>
      </c>
      <c r="BA24" s="95">
        <v>0</v>
      </c>
      <c r="BB24" s="95">
        <v>0</v>
      </c>
      <c r="BC24" s="95">
        <v>0</v>
      </c>
      <c r="BD24" s="95">
        <v>0</v>
      </c>
      <c r="BE24" s="95">
        <v>0</v>
      </c>
      <c r="BF24" s="95">
        <v>16.393532998932514</v>
      </c>
      <c r="BG24" s="95">
        <v>1.7773557514275</v>
      </c>
      <c r="BH24" s="95">
        <v>0</v>
      </c>
      <c r="BI24" s="95">
        <v>0</v>
      </c>
      <c r="BJ24" s="95">
        <v>13.098322335065191</v>
      </c>
      <c r="BK24" s="96">
        <f>SUM(C24:BJ24)</f>
        <v>214.16858387475122</v>
      </c>
      <c r="BL24" s="42"/>
      <c r="BM24" s="115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</row>
    <row r="25" spans="1:198" ht="12.75">
      <c r="A25" s="40"/>
      <c r="B25" s="43" t="s">
        <v>89</v>
      </c>
      <c r="C25" s="56">
        <f>+SUM(C23:C24)</f>
        <v>0</v>
      </c>
      <c r="D25" s="58">
        <f aca="true" t="shared" si="1" ref="D25:BJ25">+SUM(D23:D24)</f>
        <v>5.917464054428299</v>
      </c>
      <c r="E25" s="58">
        <f t="shared" si="1"/>
        <v>0</v>
      </c>
      <c r="F25" s="58">
        <f t="shared" si="1"/>
        <v>0</v>
      </c>
      <c r="G25" s="58">
        <f t="shared" si="1"/>
        <v>0</v>
      </c>
      <c r="H25" s="58">
        <f t="shared" si="1"/>
        <v>9.447610408845998</v>
      </c>
      <c r="I25" s="58">
        <f t="shared" si="1"/>
        <v>3.4612413956416006</v>
      </c>
      <c r="J25" s="58">
        <f t="shared" si="1"/>
        <v>0</v>
      </c>
      <c r="K25" s="58">
        <f t="shared" si="1"/>
        <v>0</v>
      </c>
      <c r="L25" s="58">
        <f t="shared" si="1"/>
        <v>19.2516708605682</v>
      </c>
      <c r="M25" s="58">
        <f t="shared" si="1"/>
        <v>0</v>
      </c>
      <c r="N25" s="58">
        <f t="shared" si="1"/>
        <v>0</v>
      </c>
      <c r="O25" s="58">
        <f t="shared" si="1"/>
        <v>0</v>
      </c>
      <c r="P25" s="58">
        <f t="shared" si="1"/>
        <v>0</v>
      </c>
      <c r="Q25" s="58">
        <f t="shared" si="1"/>
        <v>0</v>
      </c>
      <c r="R25" s="58">
        <f t="shared" si="1"/>
        <v>4.833011585671399</v>
      </c>
      <c r="S25" s="58">
        <f t="shared" si="1"/>
        <v>0.2551069633209</v>
      </c>
      <c r="T25" s="58">
        <f t="shared" si="1"/>
        <v>0</v>
      </c>
      <c r="U25" s="58">
        <f t="shared" si="1"/>
        <v>0</v>
      </c>
      <c r="V25" s="58">
        <f t="shared" si="1"/>
        <v>0.9712367442136001</v>
      </c>
      <c r="W25" s="58">
        <f t="shared" si="1"/>
        <v>0</v>
      </c>
      <c r="X25" s="58">
        <f t="shared" si="1"/>
        <v>0</v>
      </c>
      <c r="Y25" s="58">
        <f t="shared" si="1"/>
        <v>0</v>
      </c>
      <c r="Z25" s="58">
        <f t="shared" si="1"/>
        <v>0</v>
      </c>
      <c r="AA25" s="58">
        <f t="shared" si="1"/>
        <v>0</v>
      </c>
      <c r="AB25" s="58">
        <f t="shared" si="1"/>
        <v>0.0696698135354</v>
      </c>
      <c r="AC25" s="58">
        <f t="shared" si="1"/>
        <v>0.8030663555354001</v>
      </c>
      <c r="AD25" s="58">
        <f t="shared" si="1"/>
        <v>0</v>
      </c>
      <c r="AE25" s="58">
        <f t="shared" si="1"/>
        <v>0</v>
      </c>
      <c r="AF25" s="58">
        <f t="shared" si="1"/>
        <v>2.739839045321</v>
      </c>
      <c r="AG25" s="58">
        <f t="shared" si="1"/>
        <v>0</v>
      </c>
      <c r="AH25" s="58">
        <f t="shared" si="1"/>
        <v>0</v>
      </c>
      <c r="AI25" s="58">
        <f t="shared" si="1"/>
        <v>0</v>
      </c>
      <c r="AJ25" s="58">
        <f t="shared" si="1"/>
        <v>0</v>
      </c>
      <c r="AK25" s="58">
        <f t="shared" si="1"/>
        <v>0</v>
      </c>
      <c r="AL25" s="58">
        <f t="shared" si="1"/>
        <v>0.0051838301785</v>
      </c>
      <c r="AM25" s="58">
        <f t="shared" si="1"/>
        <v>0</v>
      </c>
      <c r="AN25" s="58">
        <f t="shared" si="1"/>
        <v>0</v>
      </c>
      <c r="AO25" s="58">
        <f t="shared" si="1"/>
        <v>0</v>
      </c>
      <c r="AP25" s="58">
        <f t="shared" si="1"/>
        <v>0</v>
      </c>
      <c r="AQ25" s="58">
        <f t="shared" si="1"/>
        <v>0</v>
      </c>
      <c r="AR25" s="58">
        <f t="shared" si="1"/>
        <v>1.1664807167497002</v>
      </c>
      <c r="AS25" s="58">
        <f t="shared" si="1"/>
        <v>0</v>
      </c>
      <c r="AT25" s="58">
        <f t="shared" si="1"/>
        <v>0</v>
      </c>
      <c r="AU25" s="58">
        <f t="shared" si="1"/>
        <v>0</v>
      </c>
      <c r="AV25" s="58">
        <f t="shared" si="1"/>
        <v>49.97043849274191</v>
      </c>
      <c r="AW25" s="58">
        <f t="shared" si="1"/>
        <v>29.2132042989922</v>
      </c>
      <c r="AX25" s="58">
        <f t="shared" si="1"/>
        <v>0</v>
      </c>
      <c r="AY25" s="58">
        <f t="shared" si="1"/>
        <v>0</v>
      </c>
      <c r="AZ25" s="58">
        <f t="shared" si="1"/>
        <v>110.32119414206645</v>
      </c>
      <c r="BA25" s="58">
        <f t="shared" si="1"/>
        <v>0</v>
      </c>
      <c r="BB25" s="58">
        <f t="shared" si="1"/>
        <v>0</v>
      </c>
      <c r="BC25" s="58">
        <f t="shared" si="1"/>
        <v>0</v>
      </c>
      <c r="BD25" s="58">
        <f t="shared" si="1"/>
        <v>0</v>
      </c>
      <c r="BE25" s="58">
        <f t="shared" si="1"/>
        <v>0</v>
      </c>
      <c r="BF25" s="58">
        <f t="shared" si="1"/>
        <v>19.832454001953217</v>
      </c>
      <c r="BG25" s="58">
        <f t="shared" si="1"/>
        <v>2.8748493817834997</v>
      </c>
      <c r="BH25" s="58">
        <f t="shared" si="1"/>
        <v>0</v>
      </c>
      <c r="BI25" s="58">
        <f t="shared" si="1"/>
        <v>0</v>
      </c>
      <c r="BJ25" s="58">
        <f t="shared" si="1"/>
        <v>17.48855640752539</v>
      </c>
      <c r="BK25" s="58">
        <f>SUM(BK23+BK24)</f>
        <v>278.6222784990727</v>
      </c>
      <c r="BL25" s="116"/>
      <c r="BM25" s="115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</row>
    <row r="26" spans="1:198" s="28" customFormat="1" ht="12.75">
      <c r="A26" s="27"/>
      <c r="B26" s="32" t="s">
        <v>79</v>
      </c>
      <c r="C26" s="57">
        <f>C12+C25+C9</f>
        <v>0</v>
      </c>
      <c r="D26" s="59">
        <f aca="true" t="shared" si="2" ref="D26:BK26">D12+D25+D9</f>
        <v>188.1600712561782</v>
      </c>
      <c r="E26" s="59">
        <f t="shared" si="2"/>
        <v>0</v>
      </c>
      <c r="F26" s="59">
        <f t="shared" si="2"/>
        <v>0</v>
      </c>
      <c r="G26" s="59">
        <f t="shared" si="2"/>
        <v>0</v>
      </c>
      <c r="H26" s="59">
        <f t="shared" si="2"/>
        <v>26.281443654691806</v>
      </c>
      <c r="I26" s="59">
        <f t="shared" si="2"/>
        <v>62.828545431533115</v>
      </c>
      <c r="J26" s="59">
        <f t="shared" si="2"/>
        <v>0</v>
      </c>
      <c r="K26" s="59">
        <f t="shared" si="2"/>
        <v>0</v>
      </c>
      <c r="L26" s="59">
        <f t="shared" si="2"/>
        <v>180.93859812588315</v>
      </c>
      <c r="M26" s="59">
        <f t="shared" si="2"/>
        <v>0</v>
      </c>
      <c r="N26" s="59">
        <f t="shared" si="2"/>
        <v>0</v>
      </c>
      <c r="O26" s="59">
        <f t="shared" si="2"/>
        <v>0</v>
      </c>
      <c r="P26" s="59">
        <f t="shared" si="2"/>
        <v>0</v>
      </c>
      <c r="Q26" s="59">
        <f t="shared" si="2"/>
        <v>0</v>
      </c>
      <c r="R26" s="59">
        <f t="shared" si="2"/>
        <v>12.051432080198602</v>
      </c>
      <c r="S26" s="59">
        <f t="shared" si="2"/>
        <v>2.019863412856</v>
      </c>
      <c r="T26" s="59">
        <f t="shared" si="2"/>
        <v>0</v>
      </c>
      <c r="U26" s="59">
        <f t="shared" si="2"/>
        <v>0</v>
      </c>
      <c r="V26" s="59">
        <f t="shared" si="2"/>
        <v>15.6085178273903</v>
      </c>
      <c r="W26" s="59">
        <f t="shared" si="2"/>
        <v>0</v>
      </c>
      <c r="X26" s="59">
        <f t="shared" si="2"/>
        <v>0</v>
      </c>
      <c r="Y26" s="59">
        <f t="shared" si="2"/>
        <v>0</v>
      </c>
      <c r="Z26" s="59">
        <f t="shared" si="2"/>
        <v>0</v>
      </c>
      <c r="AA26" s="59">
        <f t="shared" si="2"/>
        <v>0</v>
      </c>
      <c r="AB26" s="59">
        <f t="shared" si="2"/>
        <v>0.13061671474949998</v>
      </c>
      <c r="AC26" s="59">
        <f t="shared" si="2"/>
        <v>2.4483848266067</v>
      </c>
      <c r="AD26" s="59">
        <f t="shared" si="2"/>
        <v>0</v>
      </c>
      <c r="AE26" s="59">
        <f t="shared" si="2"/>
        <v>0</v>
      </c>
      <c r="AF26" s="59">
        <f t="shared" si="2"/>
        <v>8.700312111034702</v>
      </c>
      <c r="AG26" s="59">
        <f t="shared" si="2"/>
        <v>0</v>
      </c>
      <c r="AH26" s="59">
        <f t="shared" si="2"/>
        <v>0</v>
      </c>
      <c r="AI26" s="59">
        <f t="shared" si="2"/>
        <v>0</v>
      </c>
      <c r="AJ26" s="59">
        <f t="shared" si="2"/>
        <v>0</v>
      </c>
      <c r="AK26" s="59">
        <f t="shared" si="2"/>
        <v>0</v>
      </c>
      <c r="AL26" s="59">
        <f t="shared" si="2"/>
        <v>0.0051838301785</v>
      </c>
      <c r="AM26" s="59">
        <f t="shared" si="2"/>
        <v>0</v>
      </c>
      <c r="AN26" s="59">
        <f t="shared" si="2"/>
        <v>0</v>
      </c>
      <c r="AO26" s="59">
        <f t="shared" si="2"/>
        <v>0</v>
      </c>
      <c r="AP26" s="59">
        <f t="shared" si="2"/>
        <v>0</v>
      </c>
      <c r="AQ26" s="59">
        <f t="shared" si="2"/>
        <v>0</v>
      </c>
      <c r="AR26" s="59">
        <f t="shared" si="2"/>
        <v>1.1664807167497002</v>
      </c>
      <c r="AS26" s="59">
        <f t="shared" si="2"/>
        <v>0</v>
      </c>
      <c r="AT26" s="59">
        <f t="shared" si="2"/>
        <v>0</v>
      </c>
      <c r="AU26" s="59">
        <f t="shared" si="2"/>
        <v>0</v>
      </c>
      <c r="AV26" s="59">
        <f t="shared" si="2"/>
        <v>115.0588027168954</v>
      </c>
      <c r="AW26" s="59">
        <f t="shared" si="2"/>
        <v>65.37282204690928</v>
      </c>
      <c r="AX26" s="59">
        <f t="shared" si="2"/>
        <v>0</v>
      </c>
      <c r="AY26" s="59">
        <f t="shared" si="2"/>
        <v>0</v>
      </c>
      <c r="AZ26" s="59">
        <f t="shared" si="2"/>
        <v>356.7990657472124</v>
      </c>
      <c r="BA26" s="59">
        <f t="shared" si="2"/>
        <v>0</v>
      </c>
      <c r="BB26" s="59">
        <f t="shared" si="2"/>
        <v>0</v>
      </c>
      <c r="BC26" s="59">
        <f t="shared" si="2"/>
        <v>0</v>
      </c>
      <c r="BD26" s="59">
        <f t="shared" si="2"/>
        <v>0</v>
      </c>
      <c r="BE26" s="59">
        <f t="shared" si="2"/>
        <v>0</v>
      </c>
      <c r="BF26" s="59">
        <f t="shared" si="2"/>
        <v>39.384350885214914</v>
      </c>
      <c r="BG26" s="59">
        <f t="shared" si="2"/>
        <v>7.0385496396731</v>
      </c>
      <c r="BH26" s="59">
        <f t="shared" si="2"/>
        <v>0</v>
      </c>
      <c r="BI26" s="59">
        <f t="shared" si="2"/>
        <v>0</v>
      </c>
      <c r="BJ26" s="59">
        <f t="shared" si="2"/>
        <v>67.47842239825847</v>
      </c>
      <c r="BK26" s="59">
        <f t="shared" si="2"/>
        <v>1151.471463422214</v>
      </c>
      <c r="BL26" s="117"/>
      <c r="BM26" s="115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</row>
    <row r="27" spans="1:198" ht="3.75" customHeight="1">
      <c r="A27" s="8"/>
      <c r="B27" s="18"/>
      <c r="C27" s="121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3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</row>
    <row r="28" spans="1:198" ht="12.75">
      <c r="A28" s="8" t="s">
        <v>1</v>
      </c>
      <c r="B28" s="14" t="s">
        <v>7</v>
      </c>
      <c r="C28" s="121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3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</row>
    <row r="29" spans="1:198" s="4" customFormat="1" ht="12.75">
      <c r="A29" s="8" t="s">
        <v>75</v>
      </c>
      <c r="B29" s="15" t="s">
        <v>2</v>
      </c>
      <c r="C29" s="149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1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8"/>
      <c r="DE29" s="118"/>
      <c r="DF29" s="118"/>
      <c r="DG29" s="118"/>
      <c r="DH29" s="118"/>
      <c r="DI29" s="118"/>
      <c r="DJ29" s="118"/>
      <c r="DK29" s="118"/>
      <c r="DL29" s="118"/>
      <c r="DM29" s="118"/>
      <c r="DN29" s="118"/>
      <c r="DO29" s="118"/>
      <c r="DP29" s="118"/>
      <c r="DQ29" s="118"/>
      <c r="DR29" s="118"/>
      <c r="DS29" s="118"/>
      <c r="DT29" s="118"/>
      <c r="DU29" s="118"/>
      <c r="DV29" s="118"/>
      <c r="DW29" s="118"/>
      <c r="DX29" s="118"/>
      <c r="DY29" s="118"/>
      <c r="DZ29" s="118"/>
      <c r="EA29" s="118"/>
      <c r="EB29" s="118"/>
      <c r="EC29" s="118"/>
      <c r="ED29" s="118"/>
      <c r="EE29" s="118"/>
      <c r="EF29" s="118"/>
      <c r="EG29" s="118"/>
      <c r="EH29" s="118"/>
      <c r="EI29" s="118"/>
      <c r="EJ29" s="118"/>
      <c r="EK29" s="118"/>
      <c r="EL29" s="118"/>
      <c r="EM29" s="118"/>
      <c r="EN29" s="118"/>
      <c r="EO29" s="118"/>
      <c r="EP29" s="118"/>
      <c r="EQ29" s="118"/>
      <c r="ER29" s="118"/>
      <c r="ES29" s="118"/>
      <c r="ET29" s="118"/>
      <c r="EU29" s="118"/>
      <c r="EV29" s="118"/>
      <c r="EW29" s="118"/>
      <c r="EX29" s="118"/>
      <c r="EY29" s="118"/>
      <c r="EZ29" s="118"/>
      <c r="FA29" s="118"/>
      <c r="FB29" s="118"/>
      <c r="FC29" s="118"/>
      <c r="FD29" s="118"/>
      <c r="FE29" s="118"/>
      <c r="FF29" s="118"/>
      <c r="FG29" s="118"/>
      <c r="FH29" s="118"/>
      <c r="FI29" s="118"/>
      <c r="FJ29" s="118"/>
      <c r="FK29" s="118"/>
      <c r="FL29" s="118"/>
      <c r="FM29" s="118"/>
      <c r="FN29" s="118"/>
      <c r="FO29" s="118"/>
      <c r="FP29" s="118"/>
      <c r="FQ29" s="118"/>
      <c r="FR29" s="118"/>
      <c r="FS29" s="118"/>
      <c r="FT29" s="118"/>
      <c r="FU29" s="118"/>
      <c r="FV29" s="118"/>
      <c r="FW29" s="118"/>
      <c r="FX29" s="118"/>
      <c r="FY29" s="118"/>
      <c r="FZ29" s="118"/>
      <c r="GA29" s="118"/>
      <c r="GB29" s="118"/>
      <c r="GC29" s="118"/>
      <c r="GD29" s="118"/>
      <c r="GE29" s="118"/>
      <c r="GF29" s="118"/>
      <c r="GG29" s="118"/>
      <c r="GH29" s="118"/>
      <c r="GI29" s="118"/>
      <c r="GJ29" s="118"/>
      <c r="GK29" s="118"/>
      <c r="GL29" s="118"/>
      <c r="GM29" s="118"/>
      <c r="GN29" s="118"/>
      <c r="GO29" s="118"/>
      <c r="GP29" s="118"/>
    </row>
    <row r="30" spans="1:198" s="47" customFormat="1" ht="12.75">
      <c r="A30" s="24"/>
      <c r="B30" s="52" t="s">
        <v>107</v>
      </c>
      <c r="C30" s="44">
        <v>0</v>
      </c>
      <c r="D30" s="45">
        <v>0.4582519078214</v>
      </c>
      <c r="E30" s="45">
        <v>0</v>
      </c>
      <c r="F30" s="45">
        <v>0</v>
      </c>
      <c r="G30" s="46">
        <v>0</v>
      </c>
      <c r="H30" s="44">
        <v>272.1424539859048</v>
      </c>
      <c r="I30" s="45">
        <v>19.926906380569704</v>
      </c>
      <c r="J30" s="45">
        <v>0</v>
      </c>
      <c r="K30" s="45">
        <v>0</v>
      </c>
      <c r="L30" s="46">
        <v>76.01267013071099</v>
      </c>
      <c r="M30" s="44">
        <v>0</v>
      </c>
      <c r="N30" s="45">
        <v>0</v>
      </c>
      <c r="O30" s="45">
        <v>0</v>
      </c>
      <c r="P30" s="45">
        <v>0</v>
      </c>
      <c r="Q30" s="46">
        <v>0</v>
      </c>
      <c r="R30" s="44">
        <v>165.4944822515169</v>
      </c>
      <c r="S30" s="45">
        <v>2.1800237681414996</v>
      </c>
      <c r="T30" s="45">
        <v>0</v>
      </c>
      <c r="U30" s="45">
        <v>0</v>
      </c>
      <c r="V30" s="46">
        <v>4.096946441284199</v>
      </c>
      <c r="W30" s="44">
        <v>0</v>
      </c>
      <c r="X30" s="45">
        <v>0</v>
      </c>
      <c r="Y30" s="45">
        <v>0</v>
      </c>
      <c r="Z30" s="45">
        <v>0</v>
      </c>
      <c r="AA30" s="46">
        <v>0</v>
      </c>
      <c r="AB30" s="44">
        <v>2.1354708886421</v>
      </c>
      <c r="AC30" s="45">
        <v>0.6740162357141</v>
      </c>
      <c r="AD30" s="45">
        <v>0</v>
      </c>
      <c r="AE30" s="45">
        <v>0</v>
      </c>
      <c r="AF30" s="46">
        <v>1.7924692807853</v>
      </c>
      <c r="AG30" s="44">
        <v>0</v>
      </c>
      <c r="AH30" s="45">
        <v>0</v>
      </c>
      <c r="AI30" s="45">
        <v>0</v>
      </c>
      <c r="AJ30" s="45">
        <v>0</v>
      </c>
      <c r="AK30" s="46">
        <v>0</v>
      </c>
      <c r="AL30" s="44">
        <v>0.284281205107</v>
      </c>
      <c r="AM30" s="45">
        <v>0.1472529054284</v>
      </c>
      <c r="AN30" s="45">
        <v>0</v>
      </c>
      <c r="AO30" s="45">
        <v>0</v>
      </c>
      <c r="AP30" s="46">
        <v>0.0770191719285</v>
      </c>
      <c r="AQ30" s="44">
        <v>0</v>
      </c>
      <c r="AR30" s="45">
        <v>0.010515725607099999</v>
      </c>
      <c r="AS30" s="45">
        <v>0</v>
      </c>
      <c r="AT30" s="45">
        <v>0</v>
      </c>
      <c r="AU30" s="46">
        <v>0</v>
      </c>
      <c r="AV30" s="44">
        <v>865.0276269864871</v>
      </c>
      <c r="AW30" s="45">
        <v>77.83974787545542</v>
      </c>
      <c r="AX30" s="45">
        <v>0</v>
      </c>
      <c r="AY30" s="45">
        <v>0</v>
      </c>
      <c r="AZ30" s="46">
        <v>193.45002813371565</v>
      </c>
      <c r="BA30" s="44">
        <v>0</v>
      </c>
      <c r="BB30" s="45">
        <v>0</v>
      </c>
      <c r="BC30" s="45">
        <v>0</v>
      </c>
      <c r="BD30" s="45">
        <v>0</v>
      </c>
      <c r="BE30" s="46">
        <v>0</v>
      </c>
      <c r="BF30" s="44">
        <v>341.6387508795099</v>
      </c>
      <c r="BG30" s="45">
        <v>14.7831349964504</v>
      </c>
      <c r="BH30" s="45">
        <v>0</v>
      </c>
      <c r="BI30" s="45">
        <v>0</v>
      </c>
      <c r="BJ30" s="46">
        <v>13.2776794872435</v>
      </c>
      <c r="BK30" s="68">
        <f>SUM(C30:BJ30)</f>
        <v>2051.449728638024</v>
      </c>
      <c r="BL30" s="42"/>
      <c r="BM30" s="115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  <c r="DO30" s="119"/>
      <c r="DP30" s="119"/>
      <c r="DQ30" s="119"/>
      <c r="DR30" s="119"/>
      <c r="DS30" s="119"/>
      <c r="DT30" s="119"/>
      <c r="DU30" s="119"/>
      <c r="DV30" s="119"/>
      <c r="DW30" s="119"/>
      <c r="DX30" s="119"/>
      <c r="DY30" s="119"/>
      <c r="DZ30" s="119"/>
      <c r="EA30" s="119"/>
      <c r="EB30" s="119"/>
      <c r="EC30" s="119"/>
      <c r="ED30" s="119"/>
      <c r="EE30" s="119"/>
      <c r="EF30" s="119"/>
      <c r="EG30" s="119"/>
      <c r="EH30" s="119"/>
      <c r="EI30" s="119"/>
      <c r="EJ30" s="119"/>
      <c r="EK30" s="119"/>
      <c r="EL30" s="119"/>
      <c r="EM30" s="119"/>
      <c r="EN30" s="119"/>
      <c r="EO30" s="119"/>
      <c r="EP30" s="119"/>
      <c r="EQ30" s="119"/>
      <c r="ER30" s="119"/>
      <c r="ES30" s="119"/>
      <c r="ET30" s="119"/>
      <c r="EU30" s="119"/>
      <c r="EV30" s="119"/>
      <c r="EW30" s="119"/>
      <c r="EX30" s="119"/>
      <c r="EY30" s="119"/>
      <c r="EZ30" s="119"/>
      <c r="FA30" s="119"/>
      <c r="FB30" s="119"/>
      <c r="FC30" s="119"/>
      <c r="FD30" s="119"/>
      <c r="FE30" s="119"/>
      <c r="FF30" s="119"/>
      <c r="FG30" s="119"/>
      <c r="FH30" s="119"/>
      <c r="FI30" s="119"/>
      <c r="FJ30" s="119"/>
      <c r="FK30" s="119"/>
      <c r="FL30" s="119"/>
      <c r="FM30" s="119"/>
      <c r="FN30" s="119"/>
      <c r="FO30" s="119"/>
      <c r="FP30" s="119"/>
      <c r="FQ30" s="119"/>
      <c r="FR30" s="119"/>
      <c r="FS30" s="119"/>
      <c r="FT30" s="119"/>
      <c r="FU30" s="119"/>
      <c r="FV30" s="119"/>
      <c r="FW30" s="119"/>
      <c r="FX30" s="119"/>
      <c r="FY30" s="119"/>
      <c r="FZ30" s="119"/>
      <c r="GA30" s="119"/>
      <c r="GB30" s="119"/>
      <c r="GC30" s="119"/>
      <c r="GD30" s="119"/>
      <c r="GE30" s="119"/>
      <c r="GF30" s="119"/>
      <c r="GG30" s="119"/>
      <c r="GH30" s="119"/>
      <c r="GI30" s="119"/>
      <c r="GJ30" s="119"/>
      <c r="GK30" s="119"/>
      <c r="GL30" s="119"/>
      <c r="GM30" s="119"/>
      <c r="GN30" s="119"/>
      <c r="GO30" s="119"/>
      <c r="GP30" s="119"/>
    </row>
    <row r="31" spans="1:198" s="51" customFormat="1" ht="12.75">
      <c r="A31" s="48"/>
      <c r="B31" s="49" t="s">
        <v>84</v>
      </c>
      <c r="C31" s="50">
        <f>C30</f>
        <v>0</v>
      </c>
      <c r="D31" s="50">
        <f aca="true" t="shared" si="3" ref="D31:BJ31">D30</f>
        <v>0.4582519078214</v>
      </c>
      <c r="E31" s="50">
        <f t="shared" si="3"/>
        <v>0</v>
      </c>
      <c r="F31" s="50">
        <f t="shared" si="3"/>
        <v>0</v>
      </c>
      <c r="G31" s="50">
        <f t="shared" si="3"/>
        <v>0</v>
      </c>
      <c r="H31" s="50">
        <f t="shared" si="3"/>
        <v>272.1424539859048</v>
      </c>
      <c r="I31" s="50">
        <f t="shared" si="3"/>
        <v>19.926906380569704</v>
      </c>
      <c r="J31" s="50">
        <f t="shared" si="3"/>
        <v>0</v>
      </c>
      <c r="K31" s="50">
        <f t="shared" si="3"/>
        <v>0</v>
      </c>
      <c r="L31" s="50">
        <f t="shared" si="3"/>
        <v>76.01267013071099</v>
      </c>
      <c r="M31" s="50">
        <f t="shared" si="3"/>
        <v>0</v>
      </c>
      <c r="N31" s="50">
        <f t="shared" si="3"/>
        <v>0</v>
      </c>
      <c r="O31" s="50">
        <f t="shared" si="3"/>
        <v>0</v>
      </c>
      <c r="P31" s="50">
        <f t="shared" si="3"/>
        <v>0</v>
      </c>
      <c r="Q31" s="50">
        <f t="shared" si="3"/>
        <v>0</v>
      </c>
      <c r="R31" s="50">
        <f t="shared" si="3"/>
        <v>165.4944822515169</v>
      </c>
      <c r="S31" s="50">
        <f t="shared" si="3"/>
        <v>2.1800237681414996</v>
      </c>
      <c r="T31" s="50">
        <f t="shared" si="3"/>
        <v>0</v>
      </c>
      <c r="U31" s="50">
        <f t="shared" si="3"/>
        <v>0</v>
      </c>
      <c r="V31" s="50">
        <f t="shared" si="3"/>
        <v>4.096946441284199</v>
      </c>
      <c r="W31" s="50">
        <f t="shared" si="3"/>
        <v>0</v>
      </c>
      <c r="X31" s="50">
        <f t="shared" si="3"/>
        <v>0</v>
      </c>
      <c r="Y31" s="50">
        <f t="shared" si="3"/>
        <v>0</v>
      </c>
      <c r="Z31" s="50">
        <f t="shared" si="3"/>
        <v>0</v>
      </c>
      <c r="AA31" s="50">
        <f t="shared" si="3"/>
        <v>0</v>
      </c>
      <c r="AB31" s="50">
        <f t="shared" si="3"/>
        <v>2.1354708886421</v>
      </c>
      <c r="AC31" s="50">
        <f t="shared" si="3"/>
        <v>0.6740162357141</v>
      </c>
      <c r="AD31" s="50">
        <f t="shared" si="3"/>
        <v>0</v>
      </c>
      <c r="AE31" s="50">
        <f t="shared" si="3"/>
        <v>0</v>
      </c>
      <c r="AF31" s="50">
        <f t="shared" si="3"/>
        <v>1.7924692807853</v>
      </c>
      <c r="AG31" s="50">
        <f t="shared" si="3"/>
        <v>0</v>
      </c>
      <c r="AH31" s="50">
        <f t="shared" si="3"/>
        <v>0</v>
      </c>
      <c r="AI31" s="50">
        <f t="shared" si="3"/>
        <v>0</v>
      </c>
      <c r="AJ31" s="50">
        <f t="shared" si="3"/>
        <v>0</v>
      </c>
      <c r="AK31" s="50">
        <f t="shared" si="3"/>
        <v>0</v>
      </c>
      <c r="AL31" s="50">
        <f t="shared" si="3"/>
        <v>0.284281205107</v>
      </c>
      <c r="AM31" s="50">
        <f t="shared" si="3"/>
        <v>0.1472529054284</v>
      </c>
      <c r="AN31" s="50">
        <f t="shared" si="3"/>
        <v>0</v>
      </c>
      <c r="AO31" s="50">
        <f t="shared" si="3"/>
        <v>0</v>
      </c>
      <c r="AP31" s="50">
        <f t="shared" si="3"/>
        <v>0.0770191719285</v>
      </c>
      <c r="AQ31" s="50">
        <f t="shared" si="3"/>
        <v>0</v>
      </c>
      <c r="AR31" s="50">
        <f t="shared" si="3"/>
        <v>0.010515725607099999</v>
      </c>
      <c r="AS31" s="50">
        <f t="shared" si="3"/>
        <v>0</v>
      </c>
      <c r="AT31" s="50">
        <f t="shared" si="3"/>
        <v>0</v>
      </c>
      <c r="AU31" s="50">
        <f t="shared" si="3"/>
        <v>0</v>
      </c>
      <c r="AV31" s="50">
        <f t="shared" si="3"/>
        <v>865.0276269864871</v>
      </c>
      <c r="AW31" s="50">
        <f t="shared" si="3"/>
        <v>77.83974787545542</v>
      </c>
      <c r="AX31" s="50">
        <f t="shared" si="3"/>
        <v>0</v>
      </c>
      <c r="AY31" s="50">
        <f t="shared" si="3"/>
        <v>0</v>
      </c>
      <c r="AZ31" s="50">
        <f t="shared" si="3"/>
        <v>193.45002813371565</v>
      </c>
      <c r="BA31" s="50">
        <f t="shared" si="3"/>
        <v>0</v>
      </c>
      <c r="BB31" s="50">
        <f t="shared" si="3"/>
        <v>0</v>
      </c>
      <c r="BC31" s="50">
        <f t="shared" si="3"/>
        <v>0</v>
      </c>
      <c r="BD31" s="50">
        <f t="shared" si="3"/>
        <v>0</v>
      </c>
      <c r="BE31" s="50">
        <f t="shared" si="3"/>
        <v>0</v>
      </c>
      <c r="BF31" s="50">
        <f t="shared" si="3"/>
        <v>341.6387508795099</v>
      </c>
      <c r="BG31" s="50">
        <f t="shared" si="3"/>
        <v>14.7831349964504</v>
      </c>
      <c r="BH31" s="50">
        <f t="shared" si="3"/>
        <v>0</v>
      </c>
      <c r="BI31" s="50">
        <f t="shared" si="3"/>
        <v>0</v>
      </c>
      <c r="BJ31" s="50">
        <f t="shared" si="3"/>
        <v>13.2776794872435</v>
      </c>
      <c r="BK31" s="71">
        <f>BK30</f>
        <v>2051.449728638024</v>
      </c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18"/>
      <c r="DQ31" s="118"/>
      <c r="DR31" s="118"/>
      <c r="DS31" s="118"/>
      <c r="DT31" s="118"/>
      <c r="DU31" s="118"/>
      <c r="DV31" s="118"/>
      <c r="DW31" s="118"/>
      <c r="DX31" s="118"/>
      <c r="DY31" s="118"/>
      <c r="DZ31" s="118"/>
      <c r="EA31" s="118"/>
      <c r="EB31" s="118"/>
      <c r="EC31" s="118"/>
      <c r="ED31" s="118"/>
      <c r="EE31" s="118"/>
      <c r="EF31" s="118"/>
      <c r="EG31" s="118"/>
      <c r="EH31" s="118"/>
      <c r="EI31" s="118"/>
      <c r="EJ31" s="118"/>
      <c r="EK31" s="118"/>
      <c r="EL31" s="118"/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/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/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</row>
    <row r="32" spans="1:198" ht="12.75">
      <c r="A32" s="8" t="s">
        <v>76</v>
      </c>
      <c r="B32" s="15" t="s">
        <v>15</v>
      </c>
      <c r="C32" s="121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3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</row>
    <row r="33" spans="1:198" s="26" customFormat="1" ht="12.75">
      <c r="A33" s="24"/>
      <c r="B33" s="25" t="s">
        <v>118</v>
      </c>
      <c r="C33" s="77">
        <v>0</v>
      </c>
      <c r="D33" s="77">
        <v>0.3519874166428</v>
      </c>
      <c r="E33" s="77">
        <v>0</v>
      </c>
      <c r="F33" s="77">
        <v>0</v>
      </c>
      <c r="G33" s="77">
        <v>0</v>
      </c>
      <c r="H33" s="77">
        <v>24.003584865632597</v>
      </c>
      <c r="I33" s="77">
        <v>5.276176022535</v>
      </c>
      <c r="J33" s="77">
        <v>0</v>
      </c>
      <c r="K33" s="77">
        <v>0</v>
      </c>
      <c r="L33" s="77">
        <v>22.05992099064079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17.2917529578494</v>
      </c>
      <c r="S33" s="77">
        <v>0.139133453071</v>
      </c>
      <c r="T33" s="77">
        <v>0</v>
      </c>
      <c r="U33" s="77">
        <v>0</v>
      </c>
      <c r="V33" s="77">
        <v>3.2227006609633</v>
      </c>
      <c r="W33" s="77">
        <v>0</v>
      </c>
      <c r="X33" s="77">
        <v>0</v>
      </c>
      <c r="Y33" s="77">
        <v>0</v>
      </c>
      <c r="Z33" s="77">
        <v>0</v>
      </c>
      <c r="AA33" s="77">
        <v>0</v>
      </c>
      <c r="AB33" s="77">
        <v>0.10575133224979999</v>
      </c>
      <c r="AC33" s="77">
        <v>0</v>
      </c>
      <c r="AD33" s="77">
        <v>0</v>
      </c>
      <c r="AE33" s="77">
        <v>0</v>
      </c>
      <c r="AF33" s="77">
        <v>0.028981032107</v>
      </c>
      <c r="AG33" s="77">
        <v>0</v>
      </c>
      <c r="AH33" s="77">
        <v>0</v>
      </c>
      <c r="AI33" s="77">
        <v>0</v>
      </c>
      <c r="AJ33" s="77">
        <v>0</v>
      </c>
      <c r="AK33" s="77">
        <v>0</v>
      </c>
      <c r="AL33" s="77">
        <v>0</v>
      </c>
      <c r="AM33" s="77">
        <v>0</v>
      </c>
      <c r="AN33" s="77">
        <v>0</v>
      </c>
      <c r="AO33" s="77">
        <v>0</v>
      </c>
      <c r="AP33" s="77">
        <v>0</v>
      </c>
      <c r="AQ33" s="77">
        <v>0</v>
      </c>
      <c r="AR33" s="77">
        <v>0.0016022838214</v>
      </c>
      <c r="AS33" s="77">
        <v>0</v>
      </c>
      <c r="AT33" s="77">
        <v>0</v>
      </c>
      <c r="AU33" s="77">
        <v>0</v>
      </c>
      <c r="AV33" s="77">
        <v>8.986230519801353</v>
      </c>
      <c r="AW33" s="77">
        <v>1.6708266858914</v>
      </c>
      <c r="AX33" s="77">
        <v>0</v>
      </c>
      <c r="AY33" s="77">
        <v>0</v>
      </c>
      <c r="AZ33" s="77">
        <v>8.068597213997302</v>
      </c>
      <c r="BA33" s="77">
        <v>0</v>
      </c>
      <c r="BB33" s="77">
        <v>0</v>
      </c>
      <c r="BC33" s="77">
        <v>0</v>
      </c>
      <c r="BD33" s="77">
        <v>0</v>
      </c>
      <c r="BE33" s="77">
        <v>0</v>
      </c>
      <c r="BF33" s="77">
        <v>4.3276863713712</v>
      </c>
      <c r="BG33" s="77">
        <v>0.23462686071359998</v>
      </c>
      <c r="BH33" s="77">
        <v>0</v>
      </c>
      <c r="BI33" s="77">
        <v>0</v>
      </c>
      <c r="BJ33" s="77">
        <v>2.8095267834264996</v>
      </c>
      <c r="BK33" s="68">
        <f aca="true" t="shared" si="4" ref="BK33:BK44">SUM(C33:BJ33)</f>
        <v>98.57908545071444</v>
      </c>
      <c r="BL33" s="42"/>
      <c r="BM33" s="115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</row>
    <row r="34" spans="1:198" s="26" customFormat="1" ht="12.75">
      <c r="A34" s="24"/>
      <c r="B34" s="25" t="s">
        <v>128</v>
      </c>
      <c r="C34" s="55">
        <v>0</v>
      </c>
      <c r="D34" s="55">
        <v>698.3504374853927</v>
      </c>
      <c r="E34" s="55">
        <v>0</v>
      </c>
      <c r="F34" s="55">
        <v>0</v>
      </c>
      <c r="G34" s="77">
        <v>0</v>
      </c>
      <c r="H34" s="55">
        <v>1232.206454454961</v>
      </c>
      <c r="I34" s="55">
        <v>1348.74550334596</v>
      </c>
      <c r="J34" s="55">
        <v>0</v>
      </c>
      <c r="K34" s="55">
        <v>0</v>
      </c>
      <c r="L34" s="55">
        <v>1764.0351892300282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5">
        <v>227.48174437626457</v>
      </c>
      <c r="S34" s="55">
        <v>11.839432905534098</v>
      </c>
      <c r="T34" s="55">
        <v>0</v>
      </c>
      <c r="U34" s="55">
        <v>0</v>
      </c>
      <c r="V34" s="55">
        <v>43.13653768139003</v>
      </c>
      <c r="W34" s="55">
        <v>0</v>
      </c>
      <c r="X34" s="55">
        <v>0.0122100404285</v>
      </c>
      <c r="Y34" s="55">
        <v>0</v>
      </c>
      <c r="Z34" s="55">
        <v>0</v>
      </c>
      <c r="AA34" s="55">
        <v>0</v>
      </c>
      <c r="AB34" s="55">
        <v>29.018410488461996</v>
      </c>
      <c r="AC34" s="55">
        <v>82.20520325682008</v>
      </c>
      <c r="AD34" s="55">
        <v>0</v>
      </c>
      <c r="AE34" s="55">
        <v>0</v>
      </c>
      <c r="AF34" s="55">
        <v>243.32890934867538</v>
      </c>
      <c r="AG34" s="55">
        <v>0</v>
      </c>
      <c r="AH34" s="55">
        <v>0</v>
      </c>
      <c r="AI34" s="55">
        <v>0</v>
      </c>
      <c r="AJ34" s="55">
        <v>0</v>
      </c>
      <c r="AK34" s="55">
        <v>0</v>
      </c>
      <c r="AL34" s="55">
        <v>0.2528961175711</v>
      </c>
      <c r="AM34" s="55">
        <v>0.012198727749999999</v>
      </c>
      <c r="AN34" s="55">
        <v>0</v>
      </c>
      <c r="AO34" s="55">
        <v>0</v>
      </c>
      <c r="AP34" s="55">
        <v>2.5697749483921</v>
      </c>
      <c r="AQ34" s="55">
        <v>0</v>
      </c>
      <c r="AR34" s="55">
        <v>0.33655864685680004</v>
      </c>
      <c r="AS34" s="55">
        <v>0</v>
      </c>
      <c r="AT34" s="55">
        <v>0</v>
      </c>
      <c r="AU34" s="55">
        <v>0</v>
      </c>
      <c r="AV34" s="55">
        <v>2813.08501359727</v>
      </c>
      <c r="AW34" s="55">
        <v>446.1142777692589</v>
      </c>
      <c r="AX34" s="55">
        <v>0</v>
      </c>
      <c r="AY34" s="55">
        <v>0</v>
      </c>
      <c r="AZ34" s="55">
        <v>2112.129686644012</v>
      </c>
      <c r="BA34" s="55">
        <v>0</v>
      </c>
      <c r="BB34" s="55">
        <v>0</v>
      </c>
      <c r="BC34" s="55">
        <v>0</v>
      </c>
      <c r="BD34" s="55">
        <v>0</v>
      </c>
      <c r="BE34" s="55">
        <v>0</v>
      </c>
      <c r="BF34" s="55">
        <v>767.6861060719804</v>
      </c>
      <c r="BG34" s="55">
        <v>58.75966983444976</v>
      </c>
      <c r="BH34" s="55">
        <v>0</v>
      </c>
      <c r="BI34" s="55">
        <v>0</v>
      </c>
      <c r="BJ34" s="55">
        <v>166.4323435926465</v>
      </c>
      <c r="BK34" s="68">
        <f t="shared" si="4"/>
        <v>12047.738558564106</v>
      </c>
      <c r="BL34" s="42"/>
      <c r="BM34" s="115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</row>
    <row r="35" spans="1:198" s="26" customFormat="1" ht="12.75">
      <c r="A35" s="24"/>
      <c r="B35" s="25" t="s">
        <v>103</v>
      </c>
      <c r="C35" s="95">
        <v>0</v>
      </c>
      <c r="D35" s="95">
        <v>0.7692096428571</v>
      </c>
      <c r="E35" s="95">
        <v>0</v>
      </c>
      <c r="F35" s="95">
        <v>0</v>
      </c>
      <c r="G35" s="95">
        <v>0</v>
      </c>
      <c r="H35" s="95">
        <v>20.908396378205182</v>
      </c>
      <c r="I35" s="95">
        <v>17.6898108276063</v>
      </c>
      <c r="J35" s="95">
        <v>0</v>
      </c>
      <c r="K35" s="95">
        <v>0</v>
      </c>
      <c r="L35" s="95">
        <v>62.0859388583191</v>
      </c>
      <c r="M35" s="95">
        <v>0</v>
      </c>
      <c r="N35" s="95">
        <v>0</v>
      </c>
      <c r="O35" s="95">
        <v>0</v>
      </c>
      <c r="P35" s="95">
        <v>0</v>
      </c>
      <c r="Q35" s="95">
        <v>0</v>
      </c>
      <c r="R35" s="95">
        <v>5.195334388064999</v>
      </c>
      <c r="S35" s="95">
        <v>0.5769129017853001</v>
      </c>
      <c r="T35" s="95">
        <v>0</v>
      </c>
      <c r="U35" s="95">
        <v>0</v>
      </c>
      <c r="V35" s="95">
        <v>4.053472849963299</v>
      </c>
      <c r="W35" s="95">
        <v>0</v>
      </c>
      <c r="X35" s="95">
        <v>0</v>
      </c>
      <c r="Y35" s="95">
        <v>0</v>
      </c>
      <c r="Z35" s="95">
        <v>0</v>
      </c>
      <c r="AA35" s="95">
        <v>0</v>
      </c>
      <c r="AB35" s="95">
        <v>0.9593706201426</v>
      </c>
      <c r="AC35" s="95">
        <v>1.9122523137498</v>
      </c>
      <c r="AD35" s="95">
        <v>0</v>
      </c>
      <c r="AE35" s="95">
        <v>0</v>
      </c>
      <c r="AF35" s="95">
        <v>5.182061121856999</v>
      </c>
      <c r="AG35" s="95">
        <v>0</v>
      </c>
      <c r="AH35" s="95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5">
        <v>0</v>
      </c>
      <c r="AO35" s="95">
        <v>0</v>
      </c>
      <c r="AP35" s="95">
        <v>0</v>
      </c>
      <c r="AQ35" s="95">
        <v>0</v>
      </c>
      <c r="AR35" s="95">
        <v>0.2227968170356</v>
      </c>
      <c r="AS35" s="95">
        <v>0</v>
      </c>
      <c r="AT35" s="95">
        <v>0</v>
      </c>
      <c r="AU35" s="95">
        <v>0</v>
      </c>
      <c r="AV35" s="95">
        <v>231.98807067142837</v>
      </c>
      <c r="AW35" s="95">
        <v>74.6786784851638</v>
      </c>
      <c r="AX35" s="95">
        <v>0</v>
      </c>
      <c r="AY35" s="95">
        <v>0</v>
      </c>
      <c r="AZ35" s="95">
        <v>645.6951948149091</v>
      </c>
      <c r="BA35" s="95">
        <v>0</v>
      </c>
      <c r="BB35" s="95">
        <v>0</v>
      </c>
      <c r="BC35" s="95">
        <v>0</v>
      </c>
      <c r="BD35" s="95">
        <v>0</v>
      </c>
      <c r="BE35" s="95">
        <v>0</v>
      </c>
      <c r="BF35" s="95">
        <v>77.00026857189239</v>
      </c>
      <c r="BG35" s="95">
        <v>7.144423629246901</v>
      </c>
      <c r="BH35" s="95">
        <v>0</v>
      </c>
      <c r="BI35" s="95">
        <v>0</v>
      </c>
      <c r="BJ35" s="95">
        <v>82.97725867066512</v>
      </c>
      <c r="BK35" s="96">
        <f t="shared" si="4"/>
        <v>1239.0394515628918</v>
      </c>
      <c r="BL35" s="42"/>
      <c r="BM35" s="115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</row>
    <row r="36" spans="1:198" s="26" customFormat="1" ht="12.75">
      <c r="A36" s="24"/>
      <c r="B36" s="25" t="s">
        <v>104</v>
      </c>
      <c r="C36" s="55">
        <v>0</v>
      </c>
      <c r="D36" s="55">
        <v>379.56801423864283</v>
      </c>
      <c r="E36" s="55">
        <v>0</v>
      </c>
      <c r="F36" s="55">
        <v>0</v>
      </c>
      <c r="G36" s="77">
        <v>0</v>
      </c>
      <c r="H36" s="55">
        <v>200.8486249953689</v>
      </c>
      <c r="I36" s="55">
        <v>29.7252052962848</v>
      </c>
      <c r="J36" s="55">
        <v>0</v>
      </c>
      <c r="K36" s="55">
        <v>0</v>
      </c>
      <c r="L36" s="55">
        <v>305.2343707361038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55">
        <v>16.059792769777392</v>
      </c>
      <c r="S36" s="55">
        <v>0.2695788472138</v>
      </c>
      <c r="T36" s="55">
        <v>0</v>
      </c>
      <c r="U36" s="55">
        <v>0</v>
      </c>
      <c r="V36" s="55">
        <v>2.7521159814989002</v>
      </c>
      <c r="W36" s="55">
        <v>0</v>
      </c>
      <c r="X36" s="55">
        <v>0</v>
      </c>
      <c r="Y36" s="55">
        <v>0</v>
      </c>
      <c r="Z36" s="55">
        <v>0</v>
      </c>
      <c r="AA36" s="55">
        <v>0</v>
      </c>
      <c r="AB36" s="55">
        <v>1.922754411928</v>
      </c>
      <c r="AC36" s="55">
        <v>4.045001479213901</v>
      </c>
      <c r="AD36" s="55">
        <v>0</v>
      </c>
      <c r="AE36" s="55">
        <v>0</v>
      </c>
      <c r="AF36" s="55">
        <v>11.061447715034998</v>
      </c>
      <c r="AG36" s="55">
        <v>0</v>
      </c>
      <c r="AH36" s="55">
        <v>0</v>
      </c>
      <c r="AI36" s="55">
        <v>0</v>
      </c>
      <c r="AJ36" s="55">
        <v>0</v>
      </c>
      <c r="AK36" s="55">
        <v>0</v>
      </c>
      <c r="AL36" s="55">
        <v>0.0012144862857</v>
      </c>
      <c r="AM36" s="55">
        <v>0</v>
      </c>
      <c r="AN36" s="55">
        <v>0</v>
      </c>
      <c r="AO36" s="55">
        <v>0</v>
      </c>
      <c r="AP36" s="55">
        <v>0.28078058710700005</v>
      </c>
      <c r="AQ36" s="55">
        <v>0</v>
      </c>
      <c r="AR36" s="55">
        <v>0.15329239839269998</v>
      </c>
      <c r="AS36" s="55">
        <v>0</v>
      </c>
      <c r="AT36" s="55">
        <v>0</v>
      </c>
      <c r="AU36" s="55">
        <v>0</v>
      </c>
      <c r="AV36" s="55">
        <v>379.8210306761733</v>
      </c>
      <c r="AW36" s="55">
        <v>91.50473794409083</v>
      </c>
      <c r="AX36" s="55">
        <v>0</v>
      </c>
      <c r="AY36" s="55">
        <v>0</v>
      </c>
      <c r="AZ36" s="55">
        <v>312.34755985891627</v>
      </c>
      <c r="BA36" s="55">
        <v>0</v>
      </c>
      <c r="BB36" s="55">
        <v>0</v>
      </c>
      <c r="BC36" s="55">
        <v>0</v>
      </c>
      <c r="BD36" s="55">
        <v>0</v>
      </c>
      <c r="BE36" s="55">
        <v>0</v>
      </c>
      <c r="BF36" s="55">
        <v>113.09281119858137</v>
      </c>
      <c r="BG36" s="55">
        <v>6.193031007924202</v>
      </c>
      <c r="BH36" s="55">
        <v>0</v>
      </c>
      <c r="BI36" s="55">
        <v>0</v>
      </c>
      <c r="BJ36" s="55">
        <v>28.669723957168095</v>
      </c>
      <c r="BK36" s="68">
        <f t="shared" si="4"/>
        <v>1883.5510885857066</v>
      </c>
      <c r="BL36" s="42"/>
      <c r="BM36" s="115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</row>
    <row r="37" spans="1:198" s="26" customFormat="1" ht="12.75">
      <c r="A37" s="24"/>
      <c r="B37" s="25" t="s">
        <v>111</v>
      </c>
      <c r="C37" s="55">
        <v>0</v>
      </c>
      <c r="D37" s="55">
        <v>0.72449375</v>
      </c>
      <c r="E37" s="55">
        <v>0</v>
      </c>
      <c r="F37" s="55">
        <v>0</v>
      </c>
      <c r="G37" s="77">
        <v>0</v>
      </c>
      <c r="H37" s="55">
        <v>7.301361796674601</v>
      </c>
      <c r="I37" s="55">
        <v>4.265913657999601</v>
      </c>
      <c r="J37" s="55">
        <v>0</v>
      </c>
      <c r="K37" s="55">
        <v>0</v>
      </c>
      <c r="L37" s="55">
        <v>14.188033245749105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55">
        <v>3.080368924353499</v>
      </c>
      <c r="S37" s="55">
        <v>0.0018223900000000001</v>
      </c>
      <c r="T37" s="55">
        <v>0</v>
      </c>
      <c r="U37" s="55">
        <v>0</v>
      </c>
      <c r="V37" s="55">
        <v>0.6007781902141</v>
      </c>
      <c r="W37" s="55">
        <v>0</v>
      </c>
      <c r="X37" s="55">
        <v>0</v>
      </c>
      <c r="Y37" s="55">
        <v>0</v>
      </c>
      <c r="Z37" s="55">
        <v>0</v>
      </c>
      <c r="AA37" s="55">
        <v>0</v>
      </c>
      <c r="AB37" s="55">
        <v>0.1125111158214</v>
      </c>
      <c r="AC37" s="55">
        <v>0.8451956829999001</v>
      </c>
      <c r="AD37" s="55">
        <v>0</v>
      </c>
      <c r="AE37" s="55">
        <v>0</v>
      </c>
      <c r="AF37" s="55">
        <v>3.32532347575</v>
      </c>
      <c r="AG37" s="55">
        <v>0</v>
      </c>
      <c r="AH37" s="55">
        <v>0</v>
      </c>
      <c r="AI37" s="55">
        <v>0</v>
      </c>
      <c r="AJ37" s="55">
        <v>0</v>
      </c>
      <c r="AK37" s="55">
        <v>0</v>
      </c>
      <c r="AL37" s="55">
        <v>0</v>
      </c>
      <c r="AM37" s="55">
        <v>0</v>
      </c>
      <c r="AN37" s="55">
        <v>0</v>
      </c>
      <c r="AO37" s="55">
        <v>0</v>
      </c>
      <c r="AP37" s="55">
        <v>0</v>
      </c>
      <c r="AQ37" s="55">
        <v>0</v>
      </c>
      <c r="AR37" s="55">
        <v>0.06549587642850001</v>
      </c>
      <c r="AS37" s="55">
        <v>0</v>
      </c>
      <c r="AT37" s="55">
        <v>0</v>
      </c>
      <c r="AU37" s="55">
        <v>0</v>
      </c>
      <c r="AV37" s="55">
        <v>76.40397264801871</v>
      </c>
      <c r="AW37" s="55">
        <v>13.0287726469596</v>
      </c>
      <c r="AX37" s="55">
        <v>16.9624537383928</v>
      </c>
      <c r="AY37" s="55">
        <v>0</v>
      </c>
      <c r="AZ37" s="55">
        <v>147.90589369707334</v>
      </c>
      <c r="BA37" s="55">
        <v>0</v>
      </c>
      <c r="BB37" s="55">
        <v>0</v>
      </c>
      <c r="BC37" s="55">
        <v>0</v>
      </c>
      <c r="BD37" s="55">
        <v>0</v>
      </c>
      <c r="BE37" s="55">
        <v>0</v>
      </c>
      <c r="BF37" s="55">
        <v>50.78156525707304</v>
      </c>
      <c r="BG37" s="55">
        <v>5.7500007462833995</v>
      </c>
      <c r="BH37" s="55">
        <v>0</v>
      </c>
      <c r="BI37" s="55">
        <v>0</v>
      </c>
      <c r="BJ37" s="55">
        <v>51.28318339099321</v>
      </c>
      <c r="BK37" s="68">
        <f t="shared" si="4"/>
        <v>396.6271402307848</v>
      </c>
      <c r="BL37" s="42"/>
      <c r="BM37" s="115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</row>
    <row r="38" spans="1:198" s="26" customFormat="1" ht="12.75">
      <c r="A38" s="24"/>
      <c r="B38" s="25" t="s">
        <v>121</v>
      </c>
      <c r="C38" s="95">
        <v>0</v>
      </c>
      <c r="D38" s="95">
        <v>67.8534592857142</v>
      </c>
      <c r="E38" s="95">
        <v>0</v>
      </c>
      <c r="F38" s="95">
        <v>0</v>
      </c>
      <c r="G38" s="95">
        <v>0</v>
      </c>
      <c r="H38" s="95">
        <v>12.4976524787046</v>
      </c>
      <c r="I38" s="95">
        <v>19.301962956999</v>
      </c>
      <c r="J38" s="95">
        <v>0</v>
      </c>
      <c r="K38" s="95">
        <v>0</v>
      </c>
      <c r="L38" s="95">
        <v>48.747580012533696</v>
      </c>
      <c r="M38" s="95">
        <v>0</v>
      </c>
      <c r="N38" s="95">
        <v>0</v>
      </c>
      <c r="O38" s="95">
        <v>0</v>
      </c>
      <c r="P38" s="95">
        <v>0</v>
      </c>
      <c r="Q38" s="95">
        <v>0</v>
      </c>
      <c r="R38" s="95">
        <v>5.231434700635299</v>
      </c>
      <c r="S38" s="95">
        <v>0.2225141690355</v>
      </c>
      <c r="T38" s="95">
        <v>0</v>
      </c>
      <c r="U38" s="95">
        <v>0</v>
      </c>
      <c r="V38" s="95">
        <v>1.1929344005351998</v>
      </c>
      <c r="W38" s="95">
        <v>0</v>
      </c>
      <c r="X38" s="95">
        <v>0</v>
      </c>
      <c r="Y38" s="95">
        <v>0</v>
      </c>
      <c r="Z38" s="95">
        <v>0</v>
      </c>
      <c r="AA38" s="95">
        <v>0</v>
      </c>
      <c r="AB38" s="95">
        <v>0.41218208196370004</v>
      </c>
      <c r="AC38" s="95">
        <v>2.9084792730353</v>
      </c>
      <c r="AD38" s="95">
        <v>0</v>
      </c>
      <c r="AE38" s="95">
        <v>0</v>
      </c>
      <c r="AF38" s="95">
        <v>12.6211413162494</v>
      </c>
      <c r="AG38" s="95">
        <v>0</v>
      </c>
      <c r="AH38" s="95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5">
        <v>0</v>
      </c>
      <c r="AO38" s="95">
        <v>0</v>
      </c>
      <c r="AP38" s="95">
        <v>1.3126203571428001</v>
      </c>
      <c r="AQ38" s="95">
        <v>0</v>
      </c>
      <c r="AR38" s="95">
        <v>0.018467904607000003</v>
      </c>
      <c r="AS38" s="95">
        <v>0</v>
      </c>
      <c r="AT38" s="95">
        <v>0</v>
      </c>
      <c r="AU38" s="95">
        <v>0</v>
      </c>
      <c r="AV38" s="95">
        <v>122.87440256678894</v>
      </c>
      <c r="AW38" s="95">
        <v>20.77268944363421</v>
      </c>
      <c r="AX38" s="95">
        <v>0</v>
      </c>
      <c r="AY38" s="95">
        <v>0</v>
      </c>
      <c r="AZ38" s="95">
        <v>190.54089552879157</v>
      </c>
      <c r="BA38" s="95">
        <v>0</v>
      </c>
      <c r="BB38" s="95">
        <v>0</v>
      </c>
      <c r="BC38" s="95">
        <v>0</v>
      </c>
      <c r="BD38" s="95">
        <v>0</v>
      </c>
      <c r="BE38" s="95">
        <v>0</v>
      </c>
      <c r="BF38" s="95">
        <v>49.34666630275013</v>
      </c>
      <c r="BG38" s="95">
        <v>8.454426839532898</v>
      </c>
      <c r="BH38" s="95">
        <v>0</v>
      </c>
      <c r="BI38" s="95">
        <v>0</v>
      </c>
      <c r="BJ38" s="95">
        <v>18.784721252705406</v>
      </c>
      <c r="BK38" s="96">
        <f t="shared" si="4"/>
        <v>583.0942308713588</v>
      </c>
      <c r="BL38" s="42"/>
      <c r="BM38" s="115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</row>
    <row r="39" spans="1:198" s="26" customFormat="1" ht="12.75">
      <c r="A39" s="24"/>
      <c r="B39" s="25" t="s">
        <v>105</v>
      </c>
      <c r="C39" s="55">
        <v>0</v>
      </c>
      <c r="D39" s="55">
        <v>215.8527747653571</v>
      </c>
      <c r="E39" s="55">
        <v>0</v>
      </c>
      <c r="F39" s="55">
        <v>0</v>
      </c>
      <c r="G39" s="77">
        <v>0</v>
      </c>
      <c r="H39" s="55">
        <v>120.71338364562294</v>
      </c>
      <c r="I39" s="55">
        <v>123.6769761460694</v>
      </c>
      <c r="J39" s="55">
        <v>0</v>
      </c>
      <c r="K39" s="55">
        <v>0</v>
      </c>
      <c r="L39" s="55">
        <v>211.07904886046023</v>
      </c>
      <c r="M39" s="55">
        <v>0</v>
      </c>
      <c r="N39" s="55">
        <v>0</v>
      </c>
      <c r="O39" s="55">
        <v>0</v>
      </c>
      <c r="P39" s="55">
        <v>0</v>
      </c>
      <c r="Q39" s="55">
        <v>0</v>
      </c>
      <c r="R39" s="55">
        <v>37.5985437676313</v>
      </c>
      <c r="S39" s="55">
        <v>1.1771467889637</v>
      </c>
      <c r="T39" s="55">
        <v>0</v>
      </c>
      <c r="U39" s="55">
        <v>0</v>
      </c>
      <c r="V39" s="55">
        <v>6.269473043962799</v>
      </c>
      <c r="W39" s="55">
        <v>0</v>
      </c>
      <c r="X39" s="55">
        <v>0</v>
      </c>
      <c r="Y39" s="55">
        <v>0</v>
      </c>
      <c r="Z39" s="55">
        <v>0</v>
      </c>
      <c r="AA39" s="55">
        <v>0</v>
      </c>
      <c r="AB39" s="55">
        <v>3.7700642180344</v>
      </c>
      <c r="AC39" s="55">
        <v>13.385553097463799</v>
      </c>
      <c r="AD39" s="55">
        <v>0</v>
      </c>
      <c r="AE39" s="55">
        <v>0</v>
      </c>
      <c r="AF39" s="55">
        <v>21.840390119249204</v>
      </c>
      <c r="AG39" s="55">
        <v>0</v>
      </c>
      <c r="AH39" s="55">
        <v>0</v>
      </c>
      <c r="AI39" s="55">
        <v>0</v>
      </c>
      <c r="AJ39" s="55">
        <v>0</v>
      </c>
      <c r="AK39" s="55">
        <v>0</v>
      </c>
      <c r="AL39" s="55">
        <v>0.012659666178500001</v>
      </c>
      <c r="AM39" s="55">
        <v>0</v>
      </c>
      <c r="AN39" s="55">
        <v>0</v>
      </c>
      <c r="AO39" s="55">
        <v>0</v>
      </c>
      <c r="AP39" s="55">
        <v>1.3000756776428</v>
      </c>
      <c r="AQ39" s="55">
        <v>0</v>
      </c>
      <c r="AR39" s="55">
        <v>0.2604766384283</v>
      </c>
      <c r="AS39" s="55">
        <v>0</v>
      </c>
      <c r="AT39" s="55">
        <v>0</v>
      </c>
      <c r="AU39" s="55">
        <v>0</v>
      </c>
      <c r="AV39" s="55">
        <v>386.5698800623075</v>
      </c>
      <c r="AW39" s="55">
        <v>74.78371425251952</v>
      </c>
      <c r="AX39" s="55">
        <v>0</v>
      </c>
      <c r="AY39" s="55">
        <v>0</v>
      </c>
      <c r="AZ39" s="55">
        <v>287.32225629259204</v>
      </c>
      <c r="BA39" s="55">
        <v>0</v>
      </c>
      <c r="BB39" s="55">
        <v>0</v>
      </c>
      <c r="BC39" s="55">
        <v>0</v>
      </c>
      <c r="BD39" s="55">
        <v>0</v>
      </c>
      <c r="BE39" s="55">
        <v>0</v>
      </c>
      <c r="BF39" s="55">
        <v>92.47234280524592</v>
      </c>
      <c r="BG39" s="55">
        <v>4.952851498852599</v>
      </c>
      <c r="BH39" s="55">
        <v>0</v>
      </c>
      <c r="BI39" s="55">
        <v>0</v>
      </c>
      <c r="BJ39" s="55">
        <v>25.448909074668997</v>
      </c>
      <c r="BK39" s="68">
        <f t="shared" si="4"/>
        <v>1628.486520421251</v>
      </c>
      <c r="BL39" s="42"/>
      <c r="BM39" s="115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</row>
    <row r="40" spans="1:198" s="26" customFormat="1" ht="12.75">
      <c r="A40" s="24"/>
      <c r="B40" s="25" t="s">
        <v>119</v>
      </c>
      <c r="C40" s="77">
        <v>0</v>
      </c>
      <c r="D40" s="77">
        <v>0.8474735048570999</v>
      </c>
      <c r="E40" s="77">
        <v>0</v>
      </c>
      <c r="F40" s="77">
        <v>0</v>
      </c>
      <c r="G40" s="77">
        <v>0</v>
      </c>
      <c r="H40" s="77">
        <v>17.431098706062205</v>
      </c>
      <c r="I40" s="77">
        <v>41.0687067505704</v>
      </c>
      <c r="J40" s="77">
        <v>0.0201537121785</v>
      </c>
      <c r="K40" s="77">
        <v>0</v>
      </c>
      <c r="L40" s="77">
        <v>39.5999631369978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5.6086955336366024</v>
      </c>
      <c r="S40" s="77">
        <v>0.06539352728549999</v>
      </c>
      <c r="T40" s="77">
        <v>0</v>
      </c>
      <c r="U40" s="77">
        <v>0</v>
      </c>
      <c r="V40" s="77">
        <v>1.6926842863922</v>
      </c>
      <c r="W40" s="77">
        <v>0</v>
      </c>
      <c r="X40" s="77">
        <v>0</v>
      </c>
      <c r="Y40" s="77">
        <v>0</v>
      </c>
      <c r="Z40" s="77">
        <v>0</v>
      </c>
      <c r="AA40" s="77">
        <v>0</v>
      </c>
      <c r="AB40" s="77">
        <v>0.0416961776785</v>
      </c>
      <c r="AC40" s="77">
        <v>0</v>
      </c>
      <c r="AD40" s="77">
        <v>0</v>
      </c>
      <c r="AE40" s="77">
        <v>0</v>
      </c>
      <c r="AF40" s="77">
        <v>0.19358374314270002</v>
      </c>
      <c r="AG40" s="77">
        <v>0</v>
      </c>
      <c r="AH40" s="77">
        <v>0</v>
      </c>
      <c r="AI40" s="77">
        <v>0</v>
      </c>
      <c r="AJ40" s="77">
        <v>0</v>
      </c>
      <c r="AK40" s="77">
        <v>0</v>
      </c>
      <c r="AL40" s="77">
        <v>0</v>
      </c>
      <c r="AM40" s="77">
        <v>0</v>
      </c>
      <c r="AN40" s="77">
        <v>0</v>
      </c>
      <c r="AO40" s="77">
        <v>0</v>
      </c>
      <c r="AP40" s="77">
        <v>0</v>
      </c>
      <c r="AQ40" s="77">
        <v>0</v>
      </c>
      <c r="AR40" s="77">
        <v>6.517849999999999E-08</v>
      </c>
      <c r="AS40" s="77">
        <v>0</v>
      </c>
      <c r="AT40" s="77">
        <v>0</v>
      </c>
      <c r="AU40" s="77">
        <v>0</v>
      </c>
      <c r="AV40" s="77">
        <v>9.565784403871707</v>
      </c>
      <c r="AW40" s="77">
        <v>5.4440596168192</v>
      </c>
      <c r="AX40" s="77">
        <v>0</v>
      </c>
      <c r="AY40" s="77">
        <v>0</v>
      </c>
      <c r="AZ40" s="77">
        <v>15.133652603951797</v>
      </c>
      <c r="BA40" s="77">
        <v>0</v>
      </c>
      <c r="BB40" s="77">
        <v>0</v>
      </c>
      <c r="BC40" s="77">
        <v>0</v>
      </c>
      <c r="BD40" s="77">
        <v>0</v>
      </c>
      <c r="BE40" s="77">
        <v>0</v>
      </c>
      <c r="BF40" s="77">
        <v>2.3435130254871988</v>
      </c>
      <c r="BG40" s="77">
        <v>0.45324636667760004</v>
      </c>
      <c r="BH40" s="77">
        <v>0</v>
      </c>
      <c r="BI40" s="77">
        <v>0</v>
      </c>
      <c r="BJ40" s="77">
        <v>1.6067159442124</v>
      </c>
      <c r="BK40" s="68">
        <f t="shared" si="4"/>
        <v>141.1164211049999</v>
      </c>
      <c r="BL40" s="42"/>
      <c r="BM40" s="115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</row>
    <row r="41" spans="1:198" s="26" customFormat="1" ht="12.75">
      <c r="A41" s="24"/>
      <c r="B41" s="25" t="s">
        <v>117</v>
      </c>
      <c r="C41" s="77">
        <v>0</v>
      </c>
      <c r="D41" s="77">
        <v>0.7907471708213001</v>
      </c>
      <c r="E41" s="77">
        <v>0</v>
      </c>
      <c r="F41" s="77">
        <v>0</v>
      </c>
      <c r="G41" s="77">
        <v>0</v>
      </c>
      <c r="H41" s="77">
        <v>30.799114662810688</v>
      </c>
      <c r="I41" s="77">
        <v>0.9415369227137002</v>
      </c>
      <c r="J41" s="77">
        <v>0</v>
      </c>
      <c r="K41" s="77">
        <v>0</v>
      </c>
      <c r="L41" s="77">
        <v>14.798202711033998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7">
        <v>9.5788277827797</v>
      </c>
      <c r="S41" s="77">
        <v>0.0070682895355</v>
      </c>
      <c r="T41" s="77">
        <v>0</v>
      </c>
      <c r="U41" s="77">
        <v>0</v>
      </c>
      <c r="V41" s="77">
        <v>0.6618424991422001</v>
      </c>
      <c r="W41" s="77">
        <v>0</v>
      </c>
      <c r="X41" s="77">
        <v>0</v>
      </c>
      <c r="Y41" s="77">
        <v>0</v>
      </c>
      <c r="Z41" s="77">
        <v>0</v>
      </c>
      <c r="AA41" s="77">
        <v>0</v>
      </c>
      <c r="AB41" s="77">
        <v>0.0103472089285</v>
      </c>
      <c r="AC41" s="77">
        <v>0</v>
      </c>
      <c r="AD41" s="77">
        <v>0</v>
      </c>
      <c r="AE41" s="77">
        <v>0</v>
      </c>
      <c r="AF41" s="77">
        <v>0.4318316591428</v>
      </c>
      <c r="AG41" s="77">
        <v>0</v>
      </c>
      <c r="AH41" s="77">
        <v>0</v>
      </c>
      <c r="AI41" s="77">
        <v>0</v>
      </c>
      <c r="AJ41" s="77">
        <v>0</v>
      </c>
      <c r="AK41" s="77">
        <v>0</v>
      </c>
      <c r="AL41" s="77">
        <v>0</v>
      </c>
      <c r="AM41" s="77">
        <v>0</v>
      </c>
      <c r="AN41" s="77">
        <v>0</v>
      </c>
      <c r="AO41" s="77">
        <v>0</v>
      </c>
      <c r="AP41" s="77">
        <v>0</v>
      </c>
      <c r="AQ41" s="77">
        <v>0</v>
      </c>
      <c r="AR41" s="77">
        <v>0.022418952928499998</v>
      </c>
      <c r="AS41" s="77">
        <v>0</v>
      </c>
      <c r="AT41" s="77">
        <v>0</v>
      </c>
      <c r="AU41" s="77">
        <v>0</v>
      </c>
      <c r="AV41" s="77">
        <v>6.9000902417166285</v>
      </c>
      <c r="AW41" s="77">
        <v>3.0011786257132997</v>
      </c>
      <c r="AX41" s="77">
        <v>0</v>
      </c>
      <c r="AY41" s="77">
        <v>0</v>
      </c>
      <c r="AZ41" s="77">
        <v>30.352896093175307</v>
      </c>
      <c r="BA41" s="77">
        <v>0</v>
      </c>
      <c r="BB41" s="77">
        <v>0</v>
      </c>
      <c r="BC41" s="77">
        <v>0</v>
      </c>
      <c r="BD41" s="77">
        <v>0</v>
      </c>
      <c r="BE41" s="77">
        <v>0</v>
      </c>
      <c r="BF41" s="77">
        <v>3.118841142273901</v>
      </c>
      <c r="BG41" s="77">
        <v>0.0925604148566</v>
      </c>
      <c r="BH41" s="77">
        <v>0</v>
      </c>
      <c r="BI41" s="77">
        <v>0</v>
      </c>
      <c r="BJ41" s="77">
        <v>1.1252461125701</v>
      </c>
      <c r="BK41" s="68">
        <f t="shared" si="4"/>
        <v>102.63275049014273</v>
      </c>
      <c r="BL41" s="42"/>
      <c r="BM41" s="115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</row>
    <row r="42" spans="1:198" s="26" customFormat="1" ht="12.75">
      <c r="A42" s="24"/>
      <c r="B42" s="25" t="s">
        <v>120</v>
      </c>
      <c r="C42" s="77">
        <v>0</v>
      </c>
      <c r="D42" s="77">
        <v>0.32724553628549996</v>
      </c>
      <c r="E42" s="77">
        <v>0</v>
      </c>
      <c r="F42" s="77">
        <v>0</v>
      </c>
      <c r="G42" s="77">
        <v>0</v>
      </c>
      <c r="H42" s="77">
        <v>14.824387689796364</v>
      </c>
      <c r="I42" s="77">
        <v>39.2375285091418</v>
      </c>
      <c r="J42" s="77">
        <v>0.013372721857100001</v>
      </c>
      <c r="K42" s="77">
        <v>0</v>
      </c>
      <c r="L42" s="77">
        <v>30.967494685640897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77">
        <v>5.3559053893515</v>
      </c>
      <c r="S42" s="77">
        <v>0.0260393995712</v>
      </c>
      <c r="T42" s="77">
        <v>0</v>
      </c>
      <c r="U42" s="77">
        <v>0</v>
      </c>
      <c r="V42" s="77">
        <v>1.8944472190707</v>
      </c>
      <c r="W42" s="77">
        <v>0</v>
      </c>
      <c r="X42" s="77">
        <v>0</v>
      </c>
      <c r="Y42" s="77">
        <v>0</v>
      </c>
      <c r="Z42" s="77">
        <v>0</v>
      </c>
      <c r="AA42" s="77">
        <v>0</v>
      </c>
      <c r="AB42" s="77">
        <v>0.0389878039285</v>
      </c>
      <c r="AC42" s="77">
        <v>0</v>
      </c>
      <c r="AD42" s="77">
        <v>0</v>
      </c>
      <c r="AE42" s="77">
        <v>0</v>
      </c>
      <c r="AF42" s="77">
        <v>0.0356541051784</v>
      </c>
      <c r="AG42" s="77">
        <v>0</v>
      </c>
      <c r="AH42" s="77">
        <v>0</v>
      </c>
      <c r="AI42" s="77">
        <v>0</v>
      </c>
      <c r="AJ42" s="77">
        <v>0</v>
      </c>
      <c r="AK42" s="77">
        <v>0</v>
      </c>
      <c r="AL42" s="77">
        <v>0</v>
      </c>
      <c r="AM42" s="77">
        <v>0</v>
      </c>
      <c r="AN42" s="77">
        <v>0</v>
      </c>
      <c r="AO42" s="77">
        <v>0</v>
      </c>
      <c r="AP42" s="77">
        <v>0</v>
      </c>
      <c r="AQ42" s="77">
        <v>0</v>
      </c>
      <c r="AR42" s="77">
        <v>0</v>
      </c>
      <c r="AS42" s="77">
        <v>0</v>
      </c>
      <c r="AT42" s="77">
        <v>0</v>
      </c>
      <c r="AU42" s="77">
        <v>0</v>
      </c>
      <c r="AV42" s="77">
        <v>6.900082318160606</v>
      </c>
      <c r="AW42" s="77">
        <v>4.513932384570101</v>
      </c>
      <c r="AX42" s="77">
        <v>0</v>
      </c>
      <c r="AY42" s="77">
        <v>0</v>
      </c>
      <c r="AZ42" s="77">
        <v>13.109661412603701</v>
      </c>
      <c r="BA42" s="77">
        <v>0</v>
      </c>
      <c r="BB42" s="77">
        <v>0</v>
      </c>
      <c r="BC42" s="77">
        <v>0</v>
      </c>
      <c r="BD42" s="77">
        <v>0</v>
      </c>
      <c r="BE42" s="77">
        <v>0</v>
      </c>
      <c r="BF42" s="77">
        <v>2.114911508203101</v>
      </c>
      <c r="BG42" s="77">
        <v>0.8593426888565001</v>
      </c>
      <c r="BH42" s="77">
        <v>0</v>
      </c>
      <c r="BI42" s="77">
        <v>0</v>
      </c>
      <c r="BJ42" s="77">
        <v>2.1373835533196</v>
      </c>
      <c r="BK42" s="68">
        <f t="shared" si="4"/>
        <v>122.35637692553557</v>
      </c>
      <c r="BL42" s="42"/>
      <c r="BM42" s="115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</row>
    <row r="43" spans="1:198" s="26" customFormat="1" ht="12.75">
      <c r="A43" s="24"/>
      <c r="B43" s="25" t="s">
        <v>122</v>
      </c>
      <c r="C43" s="95">
        <v>0</v>
      </c>
      <c r="D43" s="95">
        <v>11.3658957375714</v>
      </c>
      <c r="E43" s="95">
        <v>0</v>
      </c>
      <c r="F43" s="95">
        <v>0</v>
      </c>
      <c r="G43" s="95">
        <v>0</v>
      </c>
      <c r="H43" s="95">
        <v>8.667783011420502</v>
      </c>
      <c r="I43" s="95">
        <v>0.9987864641780999</v>
      </c>
      <c r="J43" s="95">
        <v>0</v>
      </c>
      <c r="K43" s="95">
        <v>0</v>
      </c>
      <c r="L43" s="95">
        <v>6.828783235177701</v>
      </c>
      <c r="M43" s="95">
        <v>0</v>
      </c>
      <c r="N43" s="95">
        <v>0</v>
      </c>
      <c r="O43" s="95">
        <v>0</v>
      </c>
      <c r="P43" s="95">
        <v>0</v>
      </c>
      <c r="Q43" s="95">
        <v>0</v>
      </c>
      <c r="R43" s="95">
        <v>4.5277457352435</v>
      </c>
      <c r="S43" s="95">
        <v>0.5027916161427</v>
      </c>
      <c r="T43" s="95">
        <v>0</v>
      </c>
      <c r="U43" s="95">
        <v>0</v>
      </c>
      <c r="V43" s="95">
        <v>0.520071316285</v>
      </c>
      <c r="W43" s="95">
        <v>0</v>
      </c>
      <c r="X43" s="95">
        <v>0</v>
      </c>
      <c r="Y43" s="95">
        <v>0</v>
      </c>
      <c r="Z43" s="95">
        <v>0</v>
      </c>
      <c r="AA43" s="95">
        <v>0</v>
      </c>
      <c r="AB43" s="95">
        <v>0.1078883439999</v>
      </c>
      <c r="AC43" s="95">
        <v>0.0565329319999</v>
      </c>
      <c r="AD43" s="95">
        <v>0</v>
      </c>
      <c r="AE43" s="95">
        <v>0</v>
      </c>
      <c r="AF43" s="95">
        <v>0.21752072682130003</v>
      </c>
      <c r="AG43" s="95">
        <v>0</v>
      </c>
      <c r="AH43" s="95">
        <v>0</v>
      </c>
      <c r="AI43" s="95">
        <v>0</v>
      </c>
      <c r="AJ43" s="95">
        <v>0</v>
      </c>
      <c r="AK43" s="95">
        <v>0</v>
      </c>
      <c r="AL43" s="95">
        <v>0.006637735428500001</v>
      </c>
      <c r="AM43" s="95">
        <v>0</v>
      </c>
      <c r="AN43" s="95">
        <v>0</v>
      </c>
      <c r="AO43" s="95">
        <v>0</v>
      </c>
      <c r="AP43" s="95">
        <v>0</v>
      </c>
      <c r="AQ43" s="95">
        <v>0</v>
      </c>
      <c r="AR43" s="95">
        <v>1.533928E-07</v>
      </c>
      <c r="AS43" s="95">
        <v>0</v>
      </c>
      <c r="AT43" s="95">
        <v>0</v>
      </c>
      <c r="AU43" s="95">
        <v>0</v>
      </c>
      <c r="AV43" s="95">
        <v>9.59501485904017</v>
      </c>
      <c r="AW43" s="95">
        <v>3.1111091559988</v>
      </c>
      <c r="AX43" s="95">
        <v>0</v>
      </c>
      <c r="AY43" s="95">
        <v>0</v>
      </c>
      <c r="AZ43" s="95">
        <v>9.5775929335325</v>
      </c>
      <c r="BA43" s="95">
        <v>0</v>
      </c>
      <c r="BB43" s="95">
        <v>0</v>
      </c>
      <c r="BC43" s="95">
        <v>0</v>
      </c>
      <c r="BD43" s="95">
        <v>0</v>
      </c>
      <c r="BE43" s="95">
        <v>0</v>
      </c>
      <c r="BF43" s="95">
        <v>4.466836267267898</v>
      </c>
      <c r="BG43" s="95">
        <v>0.15362505982120003</v>
      </c>
      <c r="BH43" s="95">
        <v>0</v>
      </c>
      <c r="BI43" s="95">
        <v>0</v>
      </c>
      <c r="BJ43" s="95">
        <v>0.6946433507138</v>
      </c>
      <c r="BK43" s="96">
        <f t="shared" si="4"/>
        <v>61.39925863403566</v>
      </c>
      <c r="BL43" s="42"/>
      <c r="BM43" s="115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</row>
    <row r="44" spans="1:198" s="26" customFormat="1" ht="12.75">
      <c r="A44" s="24"/>
      <c r="B44" s="25" t="s">
        <v>123</v>
      </c>
      <c r="C44" s="95">
        <v>0</v>
      </c>
      <c r="D44" s="95">
        <v>9.741028316035601</v>
      </c>
      <c r="E44" s="95">
        <v>0</v>
      </c>
      <c r="F44" s="95">
        <v>0</v>
      </c>
      <c r="G44" s="95">
        <v>0</v>
      </c>
      <c r="H44" s="95">
        <v>7.061759637992097</v>
      </c>
      <c r="I44" s="95">
        <v>0.6382362138923</v>
      </c>
      <c r="J44" s="95">
        <v>0</v>
      </c>
      <c r="K44" s="95">
        <v>0</v>
      </c>
      <c r="L44" s="95">
        <v>17.115415853621816</v>
      </c>
      <c r="M44" s="95">
        <v>0</v>
      </c>
      <c r="N44" s="95">
        <v>0</v>
      </c>
      <c r="O44" s="95">
        <v>0</v>
      </c>
      <c r="P44" s="95">
        <v>0</v>
      </c>
      <c r="Q44" s="95">
        <v>0</v>
      </c>
      <c r="R44" s="95">
        <v>2.4616294146382</v>
      </c>
      <c r="S44" s="95">
        <v>0.8134716152498002</v>
      </c>
      <c r="T44" s="95">
        <v>0</v>
      </c>
      <c r="U44" s="95">
        <v>0</v>
      </c>
      <c r="V44" s="95">
        <v>2.727376286285</v>
      </c>
      <c r="W44" s="95">
        <v>0</v>
      </c>
      <c r="X44" s="95">
        <v>0</v>
      </c>
      <c r="Y44" s="95">
        <v>0</v>
      </c>
      <c r="Z44" s="95">
        <v>0</v>
      </c>
      <c r="AA44" s="95">
        <v>0</v>
      </c>
      <c r="AB44" s="95">
        <v>0.0358964892856</v>
      </c>
      <c r="AC44" s="95">
        <v>0.0227220173214</v>
      </c>
      <c r="AD44" s="95">
        <v>0</v>
      </c>
      <c r="AE44" s="95">
        <v>0</v>
      </c>
      <c r="AF44" s="95">
        <v>0.6093616136785001</v>
      </c>
      <c r="AG44" s="95">
        <v>0</v>
      </c>
      <c r="AH44" s="95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5">
        <v>0</v>
      </c>
      <c r="AO44" s="95">
        <v>0</v>
      </c>
      <c r="AP44" s="95">
        <v>0</v>
      </c>
      <c r="AQ44" s="95">
        <v>0</v>
      </c>
      <c r="AR44" s="95">
        <v>0</v>
      </c>
      <c r="AS44" s="95">
        <v>0</v>
      </c>
      <c r="AT44" s="95">
        <v>0</v>
      </c>
      <c r="AU44" s="95">
        <v>0</v>
      </c>
      <c r="AV44" s="95">
        <v>5.8173615866971025</v>
      </c>
      <c r="AW44" s="95">
        <v>0.7771473128197999</v>
      </c>
      <c r="AX44" s="95">
        <v>0</v>
      </c>
      <c r="AY44" s="95">
        <v>0</v>
      </c>
      <c r="AZ44" s="95">
        <v>7.248420839532598</v>
      </c>
      <c r="BA44" s="95">
        <v>0</v>
      </c>
      <c r="BB44" s="95">
        <v>0</v>
      </c>
      <c r="BC44" s="95">
        <v>0</v>
      </c>
      <c r="BD44" s="95">
        <v>0</v>
      </c>
      <c r="BE44" s="95">
        <v>0</v>
      </c>
      <c r="BF44" s="95">
        <v>1.7530653775946998</v>
      </c>
      <c r="BG44" s="95">
        <v>0.16238104785670002</v>
      </c>
      <c r="BH44" s="95">
        <v>0</v>
      </c>
      <c r="BI44" s="95">
        <v>0</v>
      </c>
      <c r="BJ44" s="95">
        <v>0.9138793235703</v>
      </c>
      <c r="BK44" s="96">
        <f t="shared" si="4"/>
        <v>57.899152946071524</v>
      </c>
      <c r="BL44" s="42"/>
      <c r="BM44" s="115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</row>
    <row r="45" spans="1:198" s="26" customFormat="1" ht="12.75">
      <c r="A45" s="24"/>
      <c r="B45" s="25" t="s">
        <v>124</v>
      </c>
      <c r="C45" s="95">
        <v>0</v>
      </c>
      <c r="D45" s="95">
        <v>0.6403101785714</v>
      </c>
      <c r="E45" s="95">
        <v>0</v>
      </c>
      <c r="F45" s="95">
        <v>0</v>
      </c>
      <c r="G45" s="95">
        <v>0</v>
      </c>
      <c r="H45" s="95">
        <v>103.01456866647914</v>
      </c>
      <c r="I45" s="95">
        <v>124.01599198131869</v>
      </c>
      <c r="J45" s="95">
        <v>0</v>
      </c>
      <c r="K45" s="95">
        <v>0</v>
      </c>
      <c r="L45" s="95">
        <v>245.05718192574474</v>
      </c>
      <c r="M45" s="95">
        <v>0</v>
      </c>
      <c r="N45" s="95">
        <v>0</v>
      </c>
      <c r="O45" s="95">
        <v>0</v>
      </c>
      <c r="P45" s="95">
        <v>0</v>
      </c>
      <c r="Q45" s="95">
        <v>0</v>
      </c>
      <c r="R45" s="95">
        <v>43.8567645043087</v>
      </c>
      <c r="S45" s="95">
        <v>1.863298808999</v>
      </c>
      <c r="T45" s="95">
        <v>0</v>
      </c>
      <c r="U45" s="95">
        <v>0</v>
      </c>
      <c r="V45" s="95">
        <v>23.443263590641102</v>
      </c>
      <c r="W45" s="95">
        <v>0</v>
      </c>
      <c r="X45" s="95">
        <v>0</v>
      </c>
      <c r="Y45" s="95">
        <v>0</v>
      </c>
      <c r="Z45" s="95">
        <v>0</v>
      </c>
      <c r="AA45" s="95">
        <v>0</v>
      </c>
      <c r="AB45" s="95">
        <v>0.8564233279995999</v>
      </c>
      <c r="AC45" s="95">
        <v>0.8145810178926</v>
      </c>
      <c r="AD45" s="95">
        <v>0</v>
      </c>
      <c r="AE45" s="95">
        <v>0</v>
      </c>
      <c r="AF45" s="95">
        <v>6.033587134106599</v>
      </c>
      <c r="AG45" s="95">
        <v>0</v>
      </c>
      <c r="AH45" s="95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0.19101562500000002</v>
      </c>
      <c r="AN45" s="95">
        <v>0</v>
      </c>
      <c r="AO45" s="95">
        <v>0</v>
      </c>
      <c r="AP45" s="95">
        <v>0.2621861544642</v>
      </c>
      <c r="AQ45" s="95">
        <v>0</v>
      </c>
      <c r="AR45" s="95">
        <v>0.0022870758928</v>
      </c>
      <c r="AS45" s="95">
        <v>0</v>
      </c>
      <c r="AT45" s="95">
        <v>0</v>
      </c>
      <c r="AU45" s="95">
        <v>0</v>
      </c>
      <c r="AV45" s="95">
        <v>84.54611172035891</v>
      </c>
      <c r="AW45" s="95">
        <v>23.729387752885906</v>
      </c>
      <c r="AX45" s="95">
        <v>0</v>
      </c>
      <c r="AY45" s="95">
        <v>0</v>
      </c>
      <c r="AZ45" s="95">
        <v>202.29859891864868</v>
      </c>
      <c r="BA45" s="95">
        <v>0</v>
      </c>
      <c r="BB45" s="95">
        <v>0</v>
      </c>
      <c r="BC45" s="95">
        <v>0</v>
      </c>
      <c r="BD45" s="95">
        <v>0</v>
      </c>
      <c r="BE45" s="95">
        <v>0</v>
      </c>
      <c r="BF45" s="95">
        <v>26.11978563480155</v>
      </c>
      <c r="BG45" s="95">
        <v>19.4135338974263</v>
      </c>
      <c r="BH45" s="95">
        <v>0</v>
      </c>
      <c r="BI45" s="95">
        <v>0</v>
      </c>
      <c r="BJ45" s="95">
        <v>13.162245872923007</v>
      </c>
      <c r="BK45" s="96">
        <f>SUM(C45:BJ45)</f>
        <v>919.3211237884628</v>
      </c>
      <c r="BL45" s="42"/>
      <c r="BM45" s="115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</row>
    <row r="46" spans="1:198" s="31" customFormat="1" ht="12.75">
      <c r="A46" s="29"/>
      <c r="B46" s="30" t="s">
        <v>85</v>
      </c>
      <c r="C46" s="58">
        <f aca="true" t="shared" si="5" ref="C46:AH46">SUM(C33:C45)</f>
        <v>0</v>
      </c>
      <c r="D46" s="58">
        <f t="shared" si="5"/>
        <v>1387.1830770287493</v>
      </c>
      <c r="E46" s="58">
        <f t="shared" si="5"/>
        <v>0</v>
      </c>
      <c r="F46" s="58">
        <f t="shared" si="5"/>
        <v>0</v>
      </c>
      <c r="G46" s="58">
        <f t="shared" si="5"/>
        <v>0</v>
      </c>
      <c r="H46" s="58">
        <f t="shared" si="5"/>
        <v>1800.2781709897308</v>
      </c>
      <c r="I46" s="58">
        <f t="shared" si="5"/>
        <v>1755.582335095269</v>
      </c>
      <c r="J46" s="58">
        <f t="shared" si="5"/>
        <v>0.0335264340356</v>
      </c>
      <c r="K46" s="58">
        <f t="shared" si="5"/>
        <v>0</v>
      </c>
      <c r="L46" s="58">
        <f t="shared" si="5"/>
        <v>2781.7971234820516</v>
      </c>
      <c r="M46" s="58">
        <f t="shared" si="5"/>
        <v>0</v>
      </c>
      <c r="N46" s="58">
        <f t="shared" si="5"/>
        <v>0</v>
      </c>
      <c r="O46" s="58">
        <f t="shared" si="5"/>
        <v>0</v>
      </c>
      <c r="P46" s="58">
        <f t="shared" si="5"/>
        <v>0</v>
      </c>
      <c r="Q46" s="58">
        <f t="shared" si="5"/>
        <v>0</v>
      </c>
      <c r="R46" s="58">
        <f t="shared" si="5"/>
        <v>383.32854024453457</v>
      </c>
      <c r="S46" s="58">
        <f t="shared" si="5"/>
        <v>17.5046047123871</v>
      </c>
      <c r="T46" s="58">
        <f t="shared" si="5"/>
        <v>0</v>
      </c>
      <c r="U46" s="58">
        <f t="shared" si="5"/>
        <v>0</v>
      </c>
      <c r="V46" s="58">
        <f t="shared" si="5"/>
        <v>92.16769800634384</v>
      </c>
      <c r="W46" s="58">
        <f t="shared" si="5"/>
        <v>0</v>
      </c>
      <c r="X46" s="58">
        <f t="shared" si="5"/>
        <v>0.0122100404285</v>
      </c>
      <c r="Y46" s="58">
        <f t="shared" si="5"/>
        <v>0</v>
      </c>
      <c r="Z46" s="58">
        <f t="shared" si="5"/>
        <v>0</v>
      </c>
      <c r="AA46" s="58">
        <f t="shared" si="5"/>
        <v>0</v>
      </c>
      <c r="AB46" s="58">
        <f t="shared" si="5"/>
        <v>37.392283620422496</v>
      </c>
      <c r="AC46" s="58">
        <f t="shared" si="5"/>
        <v>106.19552107049668</v>
      </c>
      <c r="AD46" s="58">
        <f t="shared" si="5"/>
        <v>0</v>
      </c>
      <c r="AE46" s="58">
        <f t="shared" si="5"/>
        <v>0</v>
      </c>
      <c r="AF46" s="58">
        <f t="shared" si="5"/>
        <v>304.90979311099335</v>
      </c>
      <c r="AG46" s="58">
        <f t="shared" si="5"/>
        <v>0</v>
      </c>
      <c r="AH46" s="58">
        <f t="shared" si="5"/>
        <v>0</v>
      </c>
      <c r="AI46" s="58">
        <f aca="true" t="shared" si="6" ref="AI46:BK46">SUM(AI33:AI45)</f>
        <v>0</v>
      </c>
      <c r="AJ46" s="58">
        <f t="shared" si="6"/>
        <v>0</v>
      </c>
      <c r="AK46" s="58">
        <f t="shared" si="6"/>
        <v>0</v>
      </c>
      <c r="AL46" s="58">
        <f t="shared" si="6"/>
        <v>0.27340800546379995</v>
      </c>
      <c r="AM46" s="58">
        <f t="shared" si="6"/>
        <v>0.20321435275000002</v>
      </c>
      <c r="AN46" s="58">
        <f t="shared" si="6"/>
        <v>0</v>
      </c>
      <c r="AO46" s="58">
        <f t="shared" si="6"/>
        <v>0</v>
      </c>
      <c r="AP46" s="58">
        <f t="shared" si="6"/>
        <v>5.725437724748901</v>
      </c>
      <c r="AQ46" s="58">
        <f t="shared" si="6"/>
        <v>0</v>
      </c>
      <c r="AR46" s="58">
        <f t="shared" si="6"/>
        <v>1.0833968129629</v>
      </c>
      <c r="AS46" s="58">
        <f t="shared" si="6"/>
        <v>0</v>
      </c>
      <c r="AT46" s="58">
        <f t="shared" si="6"/>
        <v>0</v>
      </c>
      <c r="AU46" s="58">
        <f t="shared" si="6"/>
        <v>0</v>
      </c>
      <c r="AV46" s="58">
        <f t="shared" si="6"/>
        <v>4143.053045871633</v>
      </c>
      <c r="AW46" s="58">
        <f t="shared" si="6"/>
        <v>763.1305120763255</v>
      </c>
      <c r="AX46" s="58">
        <f t="shared" si="6"/>
        <v>16.9624537383928</v>
      </c>
      <c r="AY46" s="58">
        <f t="shared" si="6"/>
        <v>0</v>
      </c>
      <c r="AZ46" s="58">
        <f t="shared" si="6"/>
        <v>3981.7309068517357</v>
      </c>
      <c r="BA46" s="58">
        <f t="shared" si="6"/>
        <v>0</v>
      </c>
      <c r="BB46" s="58">
        <f t="shared" si="6"/>
        <v>0</v>
      </c>
      <c r="BC46" s="58">
        <f t="shared" si="6"/>
        <v>0</v>
      </c>
      <c r="BD46" s="58">
        <f t="shared" si="6"/>
        <v>0</v>
      </c>
      <c r="BE46" s="58">
        <f t="shared" si="6"/>
        <v>0</v>
      </c>
      <c r="BF46" s="58">
        <f t="shared" si="6"/>
        <v>1194.6243995345226</v>
      </c>
      <c r="BG46" s="58">
        <f t="shared" si="6"/>
        <v>112.62371989249827</v>
      </c>
      <c r="BH46" s="58">
        <f t="shared" si="6"/>
        <v>0</v>
      </c>
      <c r="BI46" s="58">
        <f t="shared" si="6"/>
        <v>0</v>
      </c>
      <c r="BJ46" s="58">
        <f t="shared" si="6"/>
        <v>396.04578087958305</v>
      </c>
      <c r="BK46" s="58">
        <f t="shared" si="6"/>
        <v>19281.84115957606</v>
      </c>
      <c r="BL46" s="42"/>
      <c r="BM46" s="115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</row>
    <row r="47" spans="1:198" s="28" customFormat="1" ht="12.75">
      <c r="A47" s="27"/>
      <c r="B47" s="32" t="s">
        <v>83</v>
      </c>
      <c r="C47" s="57">
        <f aca="true" t="shared" si="7" ref="C47:AH47">+C46+C31</f>
        <v>0</v>
      </c>
      <c r="D47" s="57">
        <f t="shared" si="7"/>
        <v>1387.6413289365707</v>
      </c>
      <c r="E47" s="57">
        <f t="shared" si="7"/>
        <v>0</v>
      </c>
      <c r="F47" s="57">
        <f t="shared" si="7"/>
        <v>0</v>
      </c>
      <c r="G47" s="57">
        <f t="shared" si="7"/>
        <v>0</v>
      </c>
      <c r="H47" s="57">
        <f t="shared" si="7"/>
        <v>2072.4206249756357</v>
      </c>
      <c r="I47" s="57">
        <f t="shared" si="7"/>
        <v>1775.5092414758387</v>
      </c>
      <c r="J47" s="57">
        <f t="shared" si="7"/>
        <v>0.0335264340356</v>
      </c>
      <c r="K47" s="57">
        <f t="shared" si="7"/>
        <v>0</v>
      </c>
      <c r="L47" s="57">
        <f t="shared" si="7"/>
        <v>2857.8097936127624</v>
      </c>
      <c r="M47" s="57">
        <f t="shared" si="7"/>
        <v>0</v>
      </c>
      <c r="N47" s="57">
        <f t="shared" si="7"/>
        <v>0</v>
      </c>
      <c r="O47" s="57">
        <f t="shared" si="7"/>
        <v>0</v>
      </c>
      <c r="P47" s="57">
        <f t="shared" si="7"/>
        <v>0</v>
      </c>
      <c r="Q47" s="57">
        <f t="shared" si="7"/>
        <v>0</v>
      </c>
      <c r="R47" s="57">
        <f t="shared" si="7"/>
        <v>548.8230224960514</v>
      </c>
      <c r="S47" s="57">
        <f t="shared" si="7"/>
        <v>19.6846284805286</v>
      </c>
      <c r="T47" s="57">
        <f t="shared" si="7"/>
        <v>0</v>
      </c>
      <c r="U47" s="57">
        <f t="shared" si="7"/>
        <v>0</v>
      </c>
      <c r="V47" s="57">
        <f t="shared" si="7"/>
        <v>96.26464444762804</v>
      </c>
      <c r="W47" s="57">
        <f t="shared" si="7"/>
        <v>0</v>
      </c>
      <c r="X47" s="57">
        <f t="shared" si="7"/>
        <v>0.0122100404285</v>
      </c>
      <c r="Y47" s="57">
        <f t="shared" si="7"/>
        <v>0</v>
      </c>
      <c r="Z47" s="57">
        <f t="shared" si="7"/>
        <v>0</v>
      </c>
      <c r="AA47" s="57">
        <f t="shared" si="7"/>
        <v>0</v>
      </c>
      <c r="AB47" s="57">
        <f t="shared" si="7"/>
        <v>39.52775450906459</v>
      </c>
      <c r="AC47" s="57">
        <f t="shared" si="7"/>
        <v>106.86953730621079</v>
      </c>
      <c r="AD47" s="57">
        <f t="shared" si="7"/>
        <v>0</v>
      </c>
      <c r="AE47" s="57">
        <f t="shared" si="7"/>
        <v>0</v>
      </c>
      <c r="AF47" s="57">
        <f t="shared" si="7"/>
        <v>306.7022623917787</v>
      </c>
      <c r="AG47" s="57">
        <f t="shared" si="7"/>
        <v>0</v>
      </c>
      <c r="AH47" s="57">
        <f t="shared" si="7"/>
        <v>0</v>
      </c>
      <c r="AI47" s="57">
        <f aca="true" t="shared" si="8" ref="AI47:BK47">+AI46+AI31</f>
        <v>0</v>
      </c>
      <c r="AJ47" s="57">
        <f t="shared" si="8"/>
        <v>0</v>
      </c>
      <c r="AK47" s="57">
        <f t="shared" si="8"/>
        <v>0</v>
      </c>
      <c r="AL47" s="57">
        <f t="shared" si="8"/>
        <v>0.5576892105708</v>
      </c>
      <c r="AM47" s="57">
        <f t="shared" si="8"/>
        <v>0.3504672581784</v>
      </c>
      <c r="AN47" s="57">
        <f t="shared" si="8"/>
        <v>0</v>
      </c>
      <c r="AO47" s="57">
        <f t="shared" si="8"/>
        <v>0</v>
      </c>
      <c r="AP47" s="57">
        <f t="shared" si="8"/>
        <v>5.802456896677401</v>
      </c>
      <c r="AQ47" s="57">
        <f t="shared" si="8"/>
        <v>0</v>
      </c>
      <c r="AR47" s="57">
        <f t="shared" si="8"/>
        <v>1.09391253857</v>
      </c>
      <c r="AS47" s="57">
        <f t="shared" si="8"/>
        <v>0</v>
      </c>
      <c r="AT47" s="57">
        <f t="shared" si="8"/>
        <v>0</v>
      </c>
      <c r="AU47" s="57">
        <f t="shared" si="8"/>
        <v>0</v>
      </c>
      <c r="AV47" s="57">
        <f t="shared" si="8"/>
        <v>5008.08067285812</v>
      </c>
      <c r="AW47" s="57">
        <f t="shared" si="8"/>
        <v>840.9702599517809</v>
      </c>
      <c r="AX47" s="57">
        <f t="shared" si="8"/>
        <v>16.9624537383928</v>
      </c>
      <c r="AY47" s="57">
        <f t="shared" si="8"/>
        <v>0</v>
      </c>
      <c r="AZ47" s="57">
        <f t="shared" si="8"/>
        <v>4175.180934985451</v>
      </c>
      <c r="BA47" s="57">
        <f t="shared" si="8"/>
        <v>0</v>
      </c>
      <c r="BB47" s="57">
        <f t="shared" si="8"/>
        <v>0</v>
      </c>
      <c r="BC47" s="57">
        <f t="shared" si="8"/>
        <v>0</v>
      </c>
      <c r="BD47" s="57">
        <f t="shared" si="8"/>
        <v>0</v>
      </c>
      <c r="BE47" s="57">
        <f t="shared" si="8"/>
        <v>0</v>
      </c>
      <c r="BF47" s="57">
        <f t="shared" si="8"/>
        <v>1536.2631504140325</v>
      </c>
      <c r="BG47" s="57">
        <f t="shared" si="8"/>
        <v>127.40685488894867</v>
      </c>
      <c r="BH47" s="57">
        <f t="shared" si="8"/>
        <v>0</v>
      </c>
      <c r="BI47" s="57">
        <f t="shared" si="8"/>
        <v>0</v>
      </c>
      <c r="BJ47" s="57">
        <f t="shared" si="8"/>
        <v>409.32346036682657</v>
      </c>
      <c r="BK47" s="70">
        <f t="shared" si="8"/>
        <v>21333.290888214084</v>
      </c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</row>
    <row r="48" spans="1:198" ht="3" customHeight="1">
      <c r="A48" s="8"/>
      <c r="B48" s="15"/>
      <c r="C48" s="121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3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</row>
    <row r="49" spans="1:198" ht="12.75">
      <c r="A49" s="8" t="s">
        <v>16</v>
      </c>
      <c r="B49" s="14" t="s">
        <v>8</v>
      </c>
      <c r="C49" s="121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3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</row>
    <row r="50" spans="1:198" ht="12.75">
      <c r="A50" s="8" t="s">
        <v>75</v>
      </c>
      <c r="B50" s="15" t="s">
        <v>17</v>
      </c>
      <c r="C50" s="121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3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</row>
    <row r="51" spans="1:198" ht="12.75">
      <c r="A51" s="8"/>
      <c r="B51" s="16" t="s">
        <v>36</v>
      </c>
      <c r="C51" s="53"/>
      <c r="D51" s="22"/>
      <c r="E51" s="22"/>
      <c r="F51" s="22"/>
      <c r="G51" s="54"/>
      <c r="H51" s="53"/>
      <c r="I51" s="22"/>
      <c r="J51" s="22"/>
      <c r="K51" s="22"/>
      <c r="L51" s="54"/>
      <c r="M51" s="53"/>
      <c r="N51" s="22"/>
      <c r="O51" s="22"/>
      <c r="P51" s="22"/>
      <c r="Q51" s="54"/>
      <c r="R51" s="53"/>
      <c r="S51" s="22"/>
      <c r="T51" s="22"/>
      <c r="U51" s="22"/>
      <c r="V51" s="54"/>
      <c r="W51" s="53"/>
      <c r="X51" s="22"/>
      <c r="Y51" s="22"/>
      <c r="Z51" s="22"/>
      <c r="AA51" s="54"/>
      <c r="AB51" s="53"/>
      <c r="AC51" s="22"/>
      <c r="AD51" s="22"/>
      <c r="AE51" s="22"/>
      <c r="AF51" s="54"/>
      <c r="AG51" s="53"/>
      <c r="AH51" s="22"/>
      <c r="AI51" s="22"/>
      <c r="AJ51" s="22"/>
      <c r="AK51" s="54"/>
      <c r="AL51" s="53"/>
      <c r="AM51" s="22"/>
      <c r="AN51" s="22"/>
      <c r="AO51" s="22"/>
      <c r="AP51" s="54"/>
      <c r="AQ51" s="53"/>
      <c r="AR51" s="22"/>
      <c r="AS51" s="22"/>
      <c r="AT51" s="22"/>
      <c r="AU51" s="54"/>
      <c r="AV51" s="53"/>
      <c r="AW51" s="22"/>
      <c r="AX51" s="22"/>
      <c r="AY51" s="22"/>
      <c r="AZ51" s="54"/>
      <c r="BA51" s="53"/>
      <c r="BB51" s="22"/>
      <c r="BC51" s="22"/>
      <c r="BD51" s="22"/>
      <c r="BE51" s="54"/>
      <c r="BF51" s="53"/>
      <c r="BG51" s="22"/>
      <c r="BH51" s="22"/>
      <c r="BI51" s="22"/>
      <c r="BJ51" s="54"/>
      <c r="BK51" s="67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</row>
    <row r="52" spans="1:198" ht="12.75">
      <c r="A52" s="8"/>
      <c r="B52" s="17" t="s">
        <v>82</v>
      </c>
      <c r="C52" s="53"/>
      <c r="D52" s="22"/>
      <c r="E52" s="22"/>
      <c r="F52" s="22"/>
      <c r="G52" s="54"/>
      <c r="H52" s="53"/>
      <c r="I52" s="22"/>
      <c r="J52" s="22"/>
      <c r="K52" s="22"/>
      <c r="L52" s="54"/>
      <c r="M52" s="53"/>
      <c r="N52" s="22"/>
      <c r="O52" s="22"/>
      <c r="P52" s="22"/>
      <c r="Q52" s="54"/>
      <c r="R52" s="53"/>
      <c r="S52" s="22"/>
      <c r="T52" s="22"/>
      <c r="U52" s="22"/>
      <c r="V52" s="54"/>
      <c r="W52" s="53"/>
      <c r="X52" s="22"/>
      <c r="Y52" s="22"/>
      <c r="Z52" s="22"/>
      <c r="AA52" s="54"/>
      <c r="AB52" s="53"/>
      <c r="AC52" s="22"/>
      <c r="AD52" s="22"/>
      <c r="AE52" s="22"/>
      <c r="AF52" s="54"/>
      <c r="AG52" s="53"/>
      <c r="AH52" s="22"/>
      <c r="AI52" s="22"/>
      <c r="AJ52" s="22"/>
      <c r="AK52" s="54"/>
      <c r="AL52" s="53"/>
      <c r="AM52" s="22"/>
      <c r="AN52" s="22"/>
      <c r="AO52" s="22"/>
      <c r="AP52" s="54"/>
      <c r="AQ52" s="53"/>
      <c r="AR52" s="22"/>
      <c r="AS52" s="22"/>
      <c r="AT52" s="22"/>
      <c r="AU52" s="54"/>
      <c r="AV52" s="53"/>
      <c r="AW52" s="22"/>
      <c r="AX52" s="22"/>
      <c r="AY52" s="22"/>
      <c r="AZ52" s="54"/>
      <c r="BA52" s="53"/>
      <c r="BB52" s="22"/>
      <c r="BC52" s="22"/>
      <c r="BD52" s="22"/>
      <c r="BE52" s="54"/>
      <c r="BF52" s="53"/>
      <c r="BG52" s="22"/>
      <c r="BH52" s="22"/>
      <c r="BI52" s="22"/>
      <c r="BJ52" s="54"/>
      <c r="BK52" s="67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</row>
    <row r="53" spans="1:198" ht="2.25" customHeight="1">
      <c r="A53" s="8"/>
      <c r="B53" s="15"/>
      <c r="C53" s="121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  <c r="BI53" s="122"/>
      <c r="BJ53" s="122"/>
      <c r="BK53" s="123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</row>
    <row r="54" spans="1:198" ht="12.75">
      <c r="A54" s="8" t="s">
        <v>4</v>
      </c>
      <c r="B54" s="14" t="s">
        <v>9</v>
      </c>
      <c r="C54" s="121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  <c r="BK54" s="123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</row>
    <row r="55" spans="1:198" ht="12.75">
      <c r="A55" s="8" t="s">
        <v>75</v>
      </c>
      <c r="B55" s="15" t="s">
        <v>18</v>
      </c>
      <c r="C55" s="121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3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</row>
    <row r="56" spans="1:198" s="26" customFormat="1" ht="12.75">
      <c r="A56" s="24"/>
      <c r="B56" s="2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68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</row>
    <row r="57" spans="1:198" s="31" customFormat="1" ht="12.75">
      <c r="A57" s="29"/>
      <c r="B57" s="30" t="s">
        <v>84</v>
      </c>
      <c r="C57" s="56">
        <f>C56</f>
        <v>0</v>
      </c>
      <c r="D57" s="56">
        <f aca="true" t="shared" si="9" ref="D57:BJ57">D56</f>
        <v>0</v>
      </c>
      <c r="E57" s="56">
        <f t="shared" si="9"/>
        <v>0</v>
      </c>
      <c r="F57" s="56">
        <f t="shared" si="9"/>
        <v>0</v>
      </c>
      <c r="G57" s="56">
        <f t="shared" si="9"/>
        <v>0</v>
      </c>
      <c r="H57" s="56">
        <f t="shared" si="9"/>
        <v>0</v>
      </c>
      <c r="I57" s="56">
        <f t="shared" si="9"/>
        <v>0</v>
      </c>
      <c r="J57" s="56">
        <f t="shared" si="9"/>
        <v>0</v>
      </c>
      <c r="K57" s="56">
        <f t="shared" si="9"/>
        <v>0</v>
      </c>
      <c r="L57" s="56">
        <f t="shared" si="9"/>
        <v>0</v>
      </c>
      <c r="M57" s="56">
        <f t="shared" si="9"/>
        <v>0</v>
      </c>
      <c r="N57" s="56">
        <f t="shared" si="9"/>
        <v>0</v>
      </c>
      <c r="O57" s="56">
        <f t="shared" si="9"/>
        <v>0</v>
      </c>
      <c r="P57" s="56">
        <f t="shared" si="9"/>
        <v>0</v>
      </c>
      <c r="Q57" s="56">
        <f t="shared" si="9"/>
        <v>0</v>
      </c>
      <c r="R57" s="56">
        <f t="shared" si="9"/>
        <v>0</v>
      </c>
      <c r="S57" s="56">
        <f t="shared" si="9"/>
        <v>0</v>
      </c>
      <c r="T57" s="56">
        <f t="shared" si="9"/>
        <v>0</v>
      </c>
      <c r="U57" s="56">
        <f t="shared" si="9"/>
        <v>0</v>
      </c>
      <c r="V57" s="56">
        <f t="shared" si="9"/>
        <v>0</v>
      </c>
      <c r="W57" s="56">
        <f t="shared" si="9"/>
        <v>0</v>
      </c>
      <c r="X57" s="56">
        <f t="shared" si="9"/>
        <v>0</v>
      </c>
      <c r="Y57" s="56">
        <f t="shared" si="9"/>
        <v>0</v>
      </c>
      <c r="Z57" s="56">
        <f t="shared" si="9"/>
        <v>0</v>
      </c>
      <c r="AA57" s="56">
        <f t="shared" si="9"/>
        <v>0</v>
      </c>
      <c r="AB57" s="56">
        <f t="shared" si="9"/>
        <v>0</v>
      </c>
      <c r="AC57" s="56">
        <f t="shared" si="9"/>
        <v>0</v>
      </c>
      <c r="AD57" s="56">
        <f t="shared" si="9"/>
        <v>0</v>
      </c>
      <c r="AE57" s="56">
        <f t="shared" si="9"/>
        <v>0</v>
      </c>
      <c r="AF57" s="56">
        <f t="shared" si="9"/>
        <v>0</v>
      </c>
      <c r="AG57" s="56">
        <f t="shared" si="9"/>
        <v>0</v>
      </c>
      <c r="AH57" s="56">
        <f t="shared" si="9"/>
        <v>0</v>
      </c>
      <c r="AI57" s="56">
        <f t="shared" si="9"/>
        <v>0</v>
      </c>
      <c r="AJ57" s="56">
        <f t="shared" si="9"/>
        <v>0</v>
      </c>
      <c r="AK57" s="56">
        <f t="shared" si="9"/>
        <v>0</v>
      </c>
      <c r="AL57" s="56">
        <f t="shared" si="9"/>
        <v>0</v>
      </c>
      <c r="AM57" s="56">
        <f t="shared" si="9"/>
        <v>0</v>
      </c>
      <c r="AN57" s="56">
        <f t="shared" si="9"/>
        <v>0</v>
      </c>
      <c r="AO57" s="56">
        <f t="shared" si="9"/>
        <v>0</v>
      </c>
      <c r="AP57" s="56">
        <f t="shared" si="9"/>
        <v>0</v>
      </c>
      <c r="AQ57" s="56">
        <f t="shared" si="9"/>
        <v>0</v>
      </c>
      <c r="AR57" s="56">
        <f t="shared" si="9"/>
        <v>0</v>
      </c>
      <c r="AS57" s="56">
        <f t="shared" si="9"/>
        <v>0</v>
      </c>
      <c r="AT57" s="56">
        <f t="shared" si="9"/>
        <v>0</v>
      </c>
      <c r="AU57" s="56">
        <f t="shared" si="9"/>
        <v>0</v>
      </c>
      <c r="AV57" s="56">
        <f t="shared" si="9"/>
        <v>0</v>
      </c>
      <c r="AW57" s="56">
        <f t="shared" si="9"/>
        <v>0</v>
      </c>
      <c r="AX57" s="56">
        <f t="shared" si="9"/>
        <v>0</v>
      </c>
      <c r="AY57" s="56">
        <f t="shared" si="9"/>
        <v>0</v>
      </c>
      <c r="AZ57" s="56">
        <f t="shared" si="9"/>
        <v>0</v>
      </c>
      <c r="BA57" s="56">
        <f t="shared" si="9"/>
        <v>0</v>
      </c>
      <c r="BB57" s="56">
        <f t="shared" si="9"/>
        <v>0</v>
      </c>
      <c r="BC57" s="56">
        <f t="shared" si="9"/>
        <v>0</v>
      </c>
      <c r="BD57" s="56">
        <f t="shared" si="9"/>
        <v>0</v>
      </c>
      <c r="BE57" s="56">
        <f t="shared" si="9"/>
        <v>0</v>
      </c>
      <c r="BF57" s="56">
        <f t="shared" si="9"/>
        <v>0</v>
      </c>
      <c r="BG57" s="56">
        <f t="shared" si="9"/>
        <v>0</v>
      </c>
      <c r="BH57" s="56">
        <f t="shared" si="9"/>
        <v>0</v>
      </c>
      <c r="BI57" s="56">
        <f t="shared" si="9"/>
        <v>0</v>
      </c>
      <c r="BJ57" s="56">
        <f t="shared" si="9"/>
        <v>0</v>
      </c>
      <c r="BK57" s="69">
        <f>SUM(C57:BJ57)</f>
        <v>0</v>
      </c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</row>
    <row r="58" spans="1:198" ht="12.75">
      <c r="A58" s="8" t="s">
        <v>76</v>
      </c>
      <c r="B58" s="15" t="s">
        <v>19</v>
      </c>
      <c r="C58" s="121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/>
      <c r="AZ58" s="122"/>
      <c r="BA58" s="122"/>
      <c r="BB58" s="122"/>
      <c r="BC58" s="122"/>
      <c r="BD58" s="122"/>
      <c r="BE58" s="122"/>
      <c r="BF58" s="122"/>
      <c r="BG58" s="122"/>
      <c r="BH58" s="122"/>
      <c r="BI58" s="122"/>
      <c r="BJ58" s="122"/>
      <c r="BK58" s="123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</row>
    <row r="59" spans="1:198" s="26" customFormat="1" ht="12.75">
      <c r="A59" s="24"/>
      <c r="B59" s="25" t="s">
        <v>108</v>
      </c>
      <c r="C59" s="55">
        <v>0</v>
      </c>
      <c r="D59" s="77">
        <v>0</v>
      </c>
      <c r="E59" s="77">
        <v>0</v>
      </c>
      <c r="F59" s="77">
        <v>0</v>
      </c>
      <c r="G59" s="77">
        <v>0</v>
      </c>
      <c r="H59" s="77">
        <v>5.720772986999973</v>
      </c>
      <c r="I59" s="77">
        <v>0.166623633</v>
      </c>
      <c r="J59" s="95">
        <v>0</v>
      </c>
      <c r="K59" s="77">
        <v>0</v>
      </c>
      <c r="L59" s="77">
        <v>6.659243337999996</v>
      </c>
      <c r="M59" s="77">
        <v>0</v>
      </c>
      <c r="N59" s="77">
        <v>0</v>
      </c>
      <c r="O59" s="77">
        <v>0</v>
      </c>
      <c r="P59" s="77">
        <v>0</v>
      </c>
      <c r="Q59" s="77">
        <v>0</v>
      </c>
      <c r="R59" s="77">
        <v>6.313461506999983</v>
      </c>
      <c r="S59" s="77">
        <v>1.7261057620007936</v>
      </c>
      <c r="T59" s="77">
        <v>0</v>
      </c>
      <c r="U59" s="77">
        <v>0</v>
      </c>
      <c r="V59" s="77">
        <v>4.738642102999998</v>
      </c>
      <c r="W59" s="77">
        <v>0</v>
      </c>
      <c r="X59" s="77">
        <v>0</v>
      </c>
      <c r="Y59" s="77">
        <v>0</v>
      </c>
      <c r="Z59" s="77">
        <v>0</v>
      </c>
      <c r="AA59" s="77">
        <v>0</v>
      </c>
      <c r="AB59" s="77">
        <v>0</v>
      </c>
      <c r="AC59" s="77">
        <v>0</v>
      </c>
      <c r="AD59" s="77">
        <v>0</v>
      </c>
      <c r="AE59" s="77">
        <v>0</v>
      </c>
      <c r="AF59" s="77">
        <v>0</v>
      </c>
      <c r="AG59" s="77">
        <v>0</v>
      </c>
      <c r="AH59" s="77">
        <v>0</v>
      </c>
      <c r="AI59" s="77">
        <v>0</v>
      </c>
      <c r="AJ59" s="77">
        <v>0</v>
      </c>
      <c r="AK59" s="77">
        <v>0</v>
      </c>
      <c r="AL59" s="77">
        <v>0</v>
      </c>
      <c r="AM59" s="77">
        <v>0</v>
      </c>
      <c r="AN59" s="77">
        <v>0</v>
      </c>
      <c r="AO59" s="77">
        <v>0</v>
      </c>
      <c r="AP59" s="77">
        <v>0</v>
      </c>
      <c r="AQ59" s="77">
        <v>0</v>
      </c>
      <c r="AR59" s="77">
        <v>0</v>
      </c>
      <c r="AS59" s="77">
        <v>0</v>
      </c>
      <c r="AT59" s="77">
        <v>0</v>
      </c>
      <c r="AU59" s="77">
        <v>0</v>
      </c>
      <c r="AV59" s="77">
        <v>0</v>
      </c>
      <c r="AW59" s="77">
        <v>0</v>
      </c>
      <c r="AX59" s="77">
        <v>0</v>
      </c>
      <c r="AY59" s="77">
        <v>0</v>
      </c>
      <c r="AZ59" s="77">
        <v>0</v>
      </c>
      <c r="BA59" s="77">
        <v>0</v>
      </c>
      <c r="BB59" s="77">
        <v>0</v>
      </c>
      <c r="BC59" s="77">
        <v>0</v>
      </c>
      <c r="BD59" s="77">
        <v>0</v>
      </c>
      <c r="BE59" s="77">
        <v>0</v>
      </c>
      <c r="BF59" s="77">
        <v>0</v>
      </c>
      <c r="BG59" s="77">
        <v>0</v>
      </c>
      <c r="BH59" s="77">
        <v>0</v>
      </c>
      <c r="BI59" s="77">
        <v>0</v>
      </c>
      <c r="BJ59" s="77">
        <v>0</v>
      </c>
      <c r="BK59" s="68">
        <f>SUM(C59:BJ59)</f>
        <v>25.32484933000074</v>
      </c>
      <c r="BL59" s="42"/>
      <c r="BM59" s="115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</row>
    <row r="60" spans="1:198" s="26" customFormat="1" ht="12.75">
      <c r="A60" s="24"/>
      <c r="B60" s="25" t="s">
        <v>109</v>
      </c>
      <c r="C60" s="77">
        <v>0</v>
      </c>
      <c r="D60" s="77">
        <v>0</v>
      </c>
      <c r="E60" s="77">
        <v>0</v>
      </c>
      <c r="F60" s="77">
        <v>0</v>
      </c>
      <c r="G60" s="77">
        <v>0</v>
      </c>
      <c r="H60" s="77">
        <v>7.290736508095009</v>
      </c>
      <c r="I60" s="77">
        <v>1.5406163987050006</v>
      </c>
      <c r="J60" s="95">
        <v>0</v>
      </c>
      <c r="K60" s="77">
        <v>0</v>
      </c>
      <c r="L60" s="77">
        <v>23.040152674197124</v>
      </c>
      <c r="M60" s="77">
        <v>0</v>
      </c>
      <c r="N60" s="77">
        <v>0</v>
      </c>
      <c r="O60" s="77">
        <v>0</v>
      </c>
      <c r="P60" s="77">
        <v>0</v>
      </c>
      <c r="Q60" s="77">
        <v>0</v>
      </c>
      <c r="R60" s="77">
        <v>10.207296309999847</v>
      </c>
      <c r="S60" s="77">
        <v>2.1078204850000013</v>
      </c>
      <c r="T60" s="77"/>
      <c r="U60" s="77">
        <v>0</v>
      </c>
      <c r="V60" s="77">
        <v>10.180061228000001</v>
      </c>
      <c r="W60" s="77">
        <v>0</v>
      </c>
      <c r="X60" s="77">
        <v>0</v>
      </c>
      <c r="Y60" s="77">
        <v>0</v>
      </c>
      <c r="Z60" s="77">
        <v>0</v>
      </c>
      <c r="AA60" s="77">
        <v>0</v>
      </c>
      <c r="AB60" s="77">
        <v>0</v>
      </c>
      <c r="AC60" s="77">
        <v>0</v>
      </c>
      <c r="AD60" s="77">
        <v>0</v>
      </c>
      <c r="AE60" s="77">
        <v>0</v>
      </c>
      <c r="AF60" s="77">
        <v>0</v>
      </c>
      <c r="AG60" s="77">
        <v>0</v>
      </c>
      <c r="AH60" s="77">
        <v>0</v>
      </c>
      <c r="AI60" s="77">
        <v>0</v>
      </c>
      <c r="AJ60" s="77">
        <v>0</v>
      </c>
      <c r="AK60" s="77">
        <v>0</v>
      </c>
      <c r="AL60" s="77">
        <v>0</v>
      </c>
      <c r="AM60" s="77">
        <v>0</v>
      </c>
      <c r="AN60" s="77">
        <v>0</v>
      </c>
      <c r="AO60" s="77">
        <v>0</v>
      </c>
      <c r="AP60" s="77">
        <v>0</v>
      </c>
      <c r="AQ60" s="77">
        <v>0</v>
      </c>
      <c r="AR60" s="77">
        <v>0</v>
      </c>
      <c r="AS60" s="77">
        <v>0</v>
      </c>
      <c r="AT60" s="77">
        <v>0</v>
      </c>
      <c r="AU60" s="77">
        <v>0</v>
      </c>
      <c r="AV60" s="77">
        <v>0</v>
      </c>
      <c r="AW60" s="77">
        <v>0</v>
      </c>
      <c r="AX60" s="77">
        <v>0</v>
      </c>
      <c r="AY60" s="77">
        <v>0</v>
      </c>
      <c r="AZ60" s="77">
        <v>0</v>
      </c>
      <c r="BA60" s="77">
        <v>0</v>
      </c>
      <c r="BB60" s="77">
        <v>0</v>
      </c>
      <c r="BC60" s="77">
        <v>0</v>
      </c>
      <c r="BD60" s="77">
        <v>0</v>
      </c>
      <c r="BE60" s="77">
        <v>0</v>
      </c>
      <c r="BF60" s="77">
        <v>0</v>
      </c>
      <c r="BG60" s="77">
        <v>0</v>
      </c>
      <c r="BH60" s="77">
        <v>0</v>
      </c>
      <c r="BI60" s="77">
        <v>0</v>
      </c>
      <c r="BJ60" s="77">
        <v>0</v>
      </c>
      <c r="BK60" s="68">
        <f>SUM(C60:BJ60)</f>
        <v>54.36668360399699</v>
      </c>
      <c r="BL60" s="42"/>
      <c r="BM60" s="115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</row>
    <row r="61" spans="1:198" s="26" customFormat="1" ht="12.75">
      <c r="A61" s="24"/>
      <c r="B61" s="25" t="s">
        <v>110</v>
      </c>
      <c r="C61" s="77">
        <v>0</v>
      </c>
      <c r="D61" s="77">
        <v>0</v>
      </c>
      <c r="E61" s="77">
        <v>0</v>
      </c>
      <c r="F61" s="77">
        <v>0</v>
      </c>
      <c r="G61" s="77">
        <v>0</v>
      </c>
      <c r="H61" s="77">
        <v>57.23829047299883</v>
      </c>
      <c r="I61" s="77">
        <v>2183.701600822374</v>
      </c>
      <c r="J61" s="77">
        <v>0.036136797</v>
      </c>
      <c r="K61" s="77">
        <v>0</v>
      </c>
      <c r="L61" s="77">
        <v>475.5390612220015</v>
      </c>
      <c r="M61" s="77">
        <v>0</v>
      </c>
      <c r="N61" s="77">
        <v>0</v>
      </c>
      <c r="O61" s="77">
        <v>0</v>
      </c>
      <c r="P61" s="77">
        <v>0</v>
      </c>
      <c r="Q61" s="77">
        <v>0</v>
      </c>
      <c r="R61" s="77">
        <v>72.18268483765203</v>
      </c>
      <c r="S61" s="77">
        <v>18.931565078999995</v>
      </c>
      <c r="T61" s="77"/>
      <c r="U61" s="77">
        <v>0</v>
      </c>
      <c r="V61" s="77">
        <v>160.94947661299923</v>
      </c>
      <c r="W61" s="77">
        <v>0</v>
      </c>
      <c r="X61" s="77">
        <v>0</v>
      </c>
      <c r="Y61" s="77">
        <v>0</v>
      </c>
      <c r="Z61" s="77">
        <v>0</v>
      </c>
      <c r="AA61" s="77">
        <v>0</v>
      </c>
      <c r="AB61" s="77">
        <v>0</v>
      </c>
      <c r="AC61" s="77">
        <v>0</v>
      </c>
      <c r="AD61" s="77">
        <v>0</v>
      </c>
      <c r="AE61" s="77">
        <v>0</v>
      </c>
      <c r="AF61" s="77">
        <v>0</v>
      </c>
      <c r="AG61" s="77">
        <v>0</v>
      </c>
      <c r="AH61" s="77">
        <v>0</v>
      </c>
      <c r="AI61" s="77">
        <v>0</v>
      </c>
      <c r="AJ61" s="77">
        <v>0</v>
      </c>
      <c r="AK61" s="77">
        <v>0</v>
      </c>
      <c r="AL61" s="77">
        <v>0</v>
      </c>
      <c r="AM61" s="77">
        <v>0</v>
      </c>
      <c r="AN61" s="77">
        <v>0</v>
      </c>
      <c r="AO61" s="77">
        <v>0</v>
      </c>
      <c r="AP61" s="77">
        <v>0</v>
      </c>
      <c r="AQ61" s="77">
        <v>0</v>
      </c>
      <c r="AR61" s="77">
        <v>0</v>
      </c>
      <c r="AS61" s="77">
        <v>0</v>
      </c>
      <c r="AT61" s="77">
        <v>0</v>
      </c>
      <c r="AU61" s="77">
        <v>0</v>
      </c>
      <c r="AV61" s="77">
        <v>0</v>
      </c>
      <c r="AW61" s="77">
        <v>0</v>
      </c>
      <c r="AX61" s="77">
        <v>0</v>
      </c>
      <c r="AY61" s="77">
        <v>0</v>
      </c>
      <c r="AZ61" s="77">
        <v>0</v>
      </c>
      <c r="BA61" s="77">
        <v>0</v>
      </c>
      <c r="BB61" s="77">
        <v>0</v>
      </c>
      <c r="BC61" s="77">
        <v>0</v>
      </c>
      <c r="BD61" s="77">
        <v>0</v>
      </c>
      <c r="BE61" s="77">
        <v>0</v>
      </c>
      <c r="BF61" s="77">
        <v>0</v>
      </c>
      <c r="BG61" s="77">
        <v>0</v>
      </c>
      <c r="BH61" s="77">
        <v>0</v>
      </c>
      <c r="BI61" s="77">
        <v>0</v>
      </c>
      <c r="BJ61" s="77">
        <v>0</v>
      </c>
      <c r="BK61" s="68">
        <f>SUM(C61:BJ61)</f>
        <v>2968.578815844026</v>
      </c>
      <c r="BL61" s="42"/>
      <c r="BM61" s="115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</row>
    <row r="62" spans="1:198" s="26" customFormat="1" ht="12.75">
      <c r="A62" s="24"/>
      <c r="B62" s="25" t="s">
        <v>127</v>
      </c>
      <c r="C62" s="95">
        <v>0</v>
      </c>
      <c r="D62" s="95">
        <v>0</v>
      </c>
      <c r="E62" s="95">
        <v>0</v>
      </c>
      <c r="F62" s="95">
        <v>0</v>
      </c>
      <c r="G62" s="95">
        <v>0</v>
      </c>
      <c r="H62" s="95">
        <v>2.5685359682999978</v>
      </c>
      <c r="I62" s="95">
        <v>14.118442041200867</v>
      </c>
      <c r="J62" s="95">
        <v>0</v>
      </c>
      <c r="K62" s="95">
        <v>0</v>
      </c>
      <c r="L62" s="95">
        <v>1.5462034390191666</v>
      </c>
      <c r="M62" s="95">
        <v>0</v>
      </c>
      <c r="N62" s="95">
        <v>0</v>
      </c>
      <c r="O62" s="95">
        <v>0</v>
      </c>
      <c r="P62" s="95">
        <v>0</v>
      </c>
      <c r="Q62" s="95">
        <v>0</v>
      </c>
      <c r="R62" s="95">
        <v>1.5434349007400017</v>
      </c>
      <c r="S62" s="95">
        <v>16.381701573307502</v>
      </c>
      <c r="T62" s="95"/>
      <c r="U62" s="95">
        <v>0</v>
      </c>
      <c r="V62" s="95">
        <v>0.5551552894325</v>
      </c>
      <c r="W62" s="95">
        <v>0</v>
      </c>
      <c r="X62" s="95">
        <v>0</v>
      </c>
      <c r="Y62" s="95">
        <v>0</v>
      </c>
      <c r="Z62" s="95">
        <v>0</v>
      </c>
      <c r="AA62" s="95">
        <v>0</v>
      </c>
      <c r="AB62" s="95">
        <v>0</v>
      </c>
      <c r="AC62" s="95">
        <v>0</v>
      </c>
      <c r="AD62" s="95">
        <v>0</v>
      </c>
      <c r="AE62" s="95">
        <v>0</v>
      </c>
      <c r="AF62" s="95">
        <v>0</v>
      </c>
      <c r="AG62" s="95">
        <v>0</v>
      </c>
      <c r="AH62" s="95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5">
        <v>0</v>
      </c>
      <c r="AO62" s="95">
        <v>0</v>
      </c>
      <c r="AP62" s="95">
        <v>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5">
        <v>0</v>
      </c>
      <c r="AW62" s="95">
        <v>0</v>
      </c>
      <c r="AX62" s="95">
        <v>0</v>
      </c>
      <c r="AY62" s="95">
        <v>0</v>
      </c>
      <c r="AZ62" s="95">
        <v>0</v>
      </c>
      <c r="BA62" s="95">
        <v>0</v>
      </c>
      <c r="BB62" s="95">
        <v>0</v>
      </c>
      <c r="BC62" s="95">
        <v>0</v>
      </c>
      <c r="BD62" s="95">
        <v>0</v>
      </c>
      <c r="BE62" s="95">
        <v>0</v>
      </c>
      <c r="BF62" s="95">
        <v>0</v>
      </c>
      <c r="BG62" s="95">
        <v>0</v>
      </c>
      <c r="BH62" s="95">
        <v>0</v>
      </c>
      <c r="BI62" s="95">
        <v>0</v>
      </c>
      <c r="BJ62" s="95">
        <v>0</v>
      </c>
      <c r="BK62" s="96">
        <f>SUM(C62:BJ62)</f>
        <v>36.71347321200003</v>
      </c>
      <c r="BL62" s="42"/>
      <c r="BM62" s="115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</row>
    <row r="63" spans="1:198" s="31" customFormat="1" ht="12.75">
      <c r="A63" s="29"/>
      <c r="B63" s="30" t="s">
        <v>85</v>
      </c>
      <c r="C63" s="56">
        <f>C59+C60+C61+C62</f>
        <v>0</v>
      </c>
      <c r="D63" s="58">
        <f aca="true" t="shared" si="10" ref="D63:BK63">D59+D60+D61+D62</f>
        <v>0</v>
      </c>
      <c r="E63" s="58">
        <f t="shared" si="10"/>
        <v>0</v>
      </c>
      <c r="F63" s="58">
        <f t="shared" si="10"/>
        <v>0</v>
      </c>
      <c r="G63" s="58">
        <f t="shared" si="10"/>
        <v>0</v>
      </c>
      <c r="H63" s="58">
        <f t="shared" si="10"/>
        <v>72.81833593639381</v>
      </c>
      <c r="I63" s="58">
        <f t="shared" si="10"/>
        <v>2199.52728289528</v>
      </c>
      <c r="J63" s="58">
        <f t="shared" si="10"/>
        <v>0.036136797</v>
      </c>
      <c r="K63" s="58">
        <f t="shared" si="10"/>
        <v>0</v>
      </c>
      <c r="L63" s="58">
        <f t="shared" si="10"/>
        <v>506.7846606732178</v>
      </c>
      <c r="M63" s="58">
        <f t="shared" si="10"/>
        <v>0</v>
      </c>
      <c r="N63" s="58">
        <f t="shared" si="10"/>
        <v>0</v>
      </c>
      <c r="O63" s="58">
        <f t="shared" si="10"/>
        <v>0</v>
      </c>
      <c r="P63" s="58">
        <f t="shared" si="10"/>
        <v>0</v>
      </c>
      <c r="Q63" s="58">
        <f t="shared" si="10"/>
        <v>0</v>
      </c>
      <c r="R63" s="58">
        <f t="shared" si="10"/>
        <v>90.24687755539186</v>
      </c>
      <c r="S63" s="58">
        <f t="shared" si="10"/>
        <v>39.147192899308294</v>
      </c>
      <c r="T63" s="58">
        <f t="shared" si="10"/>
        <v>0</v>
      </c>
      <c r="U63" s="58">
        <f t="shared" si="10"/>
        <v>0</v>
      </c>
      <c r="V63" s="58">
        <f t="shared" si="10"/>
        <v>176.42333523343171</v>
      </c>
      <c r="W63" s="58">
        <f t="shared" si="10"/>
        <v>0</v>
      </c>
      <c r="X63" s="58">
        <f t="shared" si="10"/>
        <v>0</v>
      </c>
      <c r="Y63" s="58">
        <f t="shared" si="10"/>
        <v>0</v>
      </c>
      <c r="Z63" s="58">
        <f t="shared" si="10"/>
        <v>0</v>
      </c>
      <c r="AA63" s="58">
        <f t="shared" si="10"/>
        <v>0</v>
      </c>
      <c r="AB63" s="58">
        <f t="shared" si="10"/>
        <v>0</v>
      </c>
      <c r="AC63" s="58">
        <f t="shared" si="10"/>
        <v>0</v>
      </c>
      <c r="AD63" s="58">
        <f t="shared" si="10"/>
        <v>0</v>
      </c>
      <c r="AE63" s="58">
        <f t="shared" si="10"/>
        <v>0</v>
      </c>
      <c r="AF63" s="58">
        <f t="shared" si="10"/>
        <v>0</v>
      </c>
      <c r="AG63" s="58">
        <f t="shared" si="10"/>
        <v>0</v>
      </c>
      <c r="AH63" s="58">
        <f t="shared" si="10"/>
        <v>0</v>
      </c>
      <c r="AI63" s="58">
        <f t="shared" si="10"/>
        <v>0</v>
      </c>
      <c r="AJ63" s="58">
        <f t="shared" si="10"/>
        <v>0</v>
      </c>
      <c r="AK63" s="58">
        <f t="shared" si="10"/>
        <v>0</v>
      </c>
      <c r="AL63" s="58">
        <f t="shared" si="10"/>
        <v>0</v>
      </c>
      <c r="AM63" s="58">
        <f t="shared" si="10"/>
        <v>0</v>
      </c>
      <c r="AN63" s="58">
        <f t="shared" si="10"/>
        <v>0</v>
      </c>
      <c r="AO63" s="58">
        <f t="shared" si="10"/>
        <v>0</v>
      </c>
      <c r="AP63" s="58">
        <f t="shared" si="10"/>
        <v>0</v>
      </c>
      <c r="AQ63" s="58">
        <f t="shared" si="10"/>
        <v>0</v>
      </c>
      <c r="AR63" s="58">
        <f t="shared" si="10"/>
        <v>0</v>
      </c>
      <c r="AS63" s="58">
        <f t="shared" si="10"/>
        <v>0</v>
      </c>
      <c r="AT63" s="58">
        <f t="shared" si="10"/>
        <v>0</v>
      </c>
      <c r="AU63" s="58">
        <f t="shared" si="10"/>
        <v>0</v>
      </c>
      <c r="AV63" s="58">
        <f t="shared" si="10"/>
        <v>0</v>
      </c>
      <c r="AW63" s="58">
        <f t="shared" si="10"/>
        <v>0</v>
      </c>
      <c r="AX63" s="58">
        <f t="shared" si="10"/>
        <v>0</v>
      </c>
      <c r="AY63" s="58">
        <f t="shared" si="10"/>
        <v>0</v>
      </c>
      <c r="AZ63" s="58">
        <f t="shared" si="10"/>
        <v>0</v>
      </c>
      <c r="BA63" s="58">
        <f t="shared" si="10"/>
        <v>0</v>
      </c>
      <c r="BB63" s="58">
        <f t="shared" si="10"/>
        <v>0</v>
      </c>
      <c r="BC63" s="58">
        <f t="shared" si="10"/>
        <v>0</v>
      </c>
      <c r="BD63" s="58">
        <f t="shared" si="10"/>
        <v>0</v>
      </c>
      <c r="BE63" s="58">
        <f t="shared" si="10"/>
        <v>0</v>
      </c>
      <c r="BF63" s="58">
        <f t="shared" si="10"/>
        <v>0</v>
      </c>
      <c r="BG63" s="58">
        <f t="shared" si="10"/>
        <v>0</v>
      </c>
      <c r="BH63" s="58">
        <f t="shared" si="10"/>
        <v>0</v>
      </c>
      <c r="BI63" s="58">
        <f t="shared" si="10"/>
        <v>0</v>
      </c>
      <c r="BJ63" s="58">
        <f t="shared" si="10"/>
        <v>0</v>
      </c>
      <c r="BK63" s="58">
        <f t="shared" si="10"/>
        <v>3084.9838219900234</v>
      </c>
      <c r="BL63" s="42"/>
      <c r="BM63" s="115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</row>
    <row r="64" spans="1:198" s="28" customFormat="1" ht="12.75">
      <c r="A64" s="27"/>
      <c r="B64" s="32" t="s">
        <v>83</v>
      </c>
      <c r="C64" s="57">
        <f aca="true" t="shared" si="11" ref="C64:AH64">C57+C63</f>
        <v>0</v>
      </c>
      <c r="D64" s="59">
        <f t="shared" si="11"/>
        <v>0</v>
      </c>
      <c r="E64" s="57">
        <f t="shared" si="11"/>
        <v>0</v>
      </c>
      <c r="F64" s="57">
        <f t="shared" si="11"/>
        <v>0</v>
      </c>
      <c r="G64" s="57">
        <f t="shared" si="11"/>
        <v>0</v>
      </c>
      <c r="H64" s="57">
        <f t="shared" si="11"/>
        <v>72.81833593639381</v>
      </c>
      <c r="I64" s="57">
        <f t="shared" si="11"/>
        <v>2199.52728289528</v>
      </c>
      <c r="J64" s="57">
        <f t="shared" si="11"/>
        <v>0.036136797</v>
      </c>
      <c r="K64" s="57">
        <f t="shared" si="11"/>
        <v>0</v>
      </c>
      <c r="L64" s="57">
        <f t="shared" si="11"/>
        <v>506.7846606732178</v>
      </c>
      <c r="M64" s="57">
        <f t="shared" si="11"/>
        <v>0</v>
      </c>
      <c r="N64" s="57">
        <f t="shared" si="11"/>
        <v>0</v>
      </c>
      <c r="O64" s="57">
        <f t="shared" si="11"/>
        <v>0</v>
      </c>
      <c r="P64" s="57">
        <f t="shared" si="11"/>
        <v>0</v>
      </c>
      <c r="Q64" s="57">
        <f t="shared" si="11"/>
        <v>0</v>
      </c>
      <c r="R64" s="57">
        <f t="shared" si="11"/>
        <v>90.24687755539186</v>
      </c>
      <c r="S64" s="57">
        <f t="shared" si="11"/>
        <v>39.147192899308294</v>
      </c>
      <c r="T64" s="57">
        <f t="shared" si="11"/>
        <v>0</v>
      </c>
      <c r="U64" s="57">
        <f t="shared" si="11"/>
        <v>0</v>
      </c>
      <c r="V64" s="57">
        <f t="shared" si="11"/>
        <v>176.42333523343171</v>
      </c>
      <c r="W64" s="57">
        <f t="shared" si="11"/>
        <v>0</v>
      </c>
      <c r="X64" s="57">
        <f t="shared" si="11"/>
        <v>0</v>
      </c>
      <c r="Y64" s="57">
        <f t="shared" si="11"/>
        <v>0</v>
      </c>
      <c r="Z64" s="57">
        <f t="shared" si="11"/>
        <v>0</v>
      </c>
      <c r="AA64" s="57">
        <f t="shared" si="11"/>
        <v>0</v>
      </c>
      <c r="AB64" s="57">
        <f t="shared" si="11"/>
        <v>0</v>
      </c>
      <c r="AC64" s="57">
        <f t="shared" si="11"/>
        <v>0</v>
      </c>
      <c r="AD64" s="57">
        <f t="shared" si="11"/>
        <v>0</v>
      </c>
      <c r="AE64" s="57">
        <f t="shared" si="11"/>
        <v>0</v>
      </c>
      <c r="AF64" s="57">
        <f t="shared" si="11"/>
        <v>0</v>
      </c>
      <c r="AG64" s="57">
        <f t="shared" si="11"/>
        <v>0</v>
      </c>
      <c r="AH64" s="57">
        <f t="shared" si="11"/>
        <v>0</v>
      </c>
      <c r="AI64" s="57">
        <f aca="true" t="shared" si="12" ref="AI64:BJ64">AI57+AI63</f>
        <v>0</v>
      </c>
      <c r="AJ64" s="57">
        <f t="shared" si="12"/>
        <v>0</v>
      </c>
      <c r="AK64" s="57">
        <f t="shared" si="12"/>
        <v>0</v>
      </c>
      <c r="AL64" s="57">
        <f t="shared" si="12"/>
        <v>0</v>
      </c>
      <c r="AM64" s="57">
        <f t="shared" si="12"/>
        <v>0</v>
      </c>
      <c r="AN64" s="57">
        <f t="shared" si="12"/>
        <v>0</v>
      </c>
      <c r="AO64" s="57">
        <f t="shared" si="12"/>
        <v>0</v>
      </c>
      <c r="AP64" s="57">
        <f t="shared" si="12"/>
        <v>0</v>
      </c>
      <c r="AQ64" s="57">
        <f t="shared" si="12"/>
        <v>0</v>
      </c>
      <c r="AR64" s="57">
        <f t="shared" si="12"/>
        <v>0</v>
      </c>
      <c r="AS64" s="57">
        <f t="shared" si="12"/>
        <v>0</v>
      </c>
      <c r="AT64" s="57">
        <f t="shared" si="12"/>
        <v>0</v>
      </c>
      <c r="AU64" s="57">
        <f t="shared" si="12"/>
        <v>0</v>
      </c>
      <c r="AV64" s="57">
        <f t="shared" si="12"/>
        <v>0</v>
      </c>
      <c r="AW64" s="57">
        <f t="shared" si="12"/>
        <v>0</v>
      </c>
      <c r="AX64" s="57">
        <f t="shared" si="12"/>
        <v>0</v>
      </c>
      <c r="AY64" s="57">
        <f t="shared" si="12"/>
        <v>0</v>
      </c>
      <c r="AZ64" s="57">
        <f t="shared" si="12"/>
        <v>0</v>
      </c>
      <c r="BA64" s="57">
        <f t="shared" si="12"/>
        <v>0</v>
      </c>
      <c r="BB64" s="57">
        <f t="shared" si="12"/>
        <v>0</v>
      </c>
      <c r="BC64" s="57">
        <f t="shared" si="12"/>
        <v>0</v>
      </c>
      <c r="BD64" s="57">
        <f t="shared" si="12"/>
        <v>0</v>
      </c>
      <c r="BE64" s="57">
        <f t="shared" si="12"/>
        <v>0</v>
      </c>
      <c r="BF64" s="57">
        <f t="shared" si="12"/>
        <v>0</v>
      </c>
      <c r="BG64" s="57">
        <f t="shared" si="12"/>
        <v>0</v>
      </c>
      <c r="BH64" s="57">
        <f t="shared" si="12"/>
        <v>0</v>
      </c>
      <c r="BI64" s="57">
        <f t="shared" si="12"/>
        <v>0</v>
      </c>
      <c r="BJ64" s="57">
        <f t="shared" si="12"/>
        <v>0</v>
      </c>
      <c r="BK64" s="72">
        <f>SUM(C64:BJ64)</f>
        <v>3084.983821990024</v>
      </c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</row>
    <row r="65" spans="1:198" ht="4.5" customHeight="1">
      <c r="A65" s="8"/>
      <c r="B65" s="15"/>
      <c r="C65" s="121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2"/>
      <c r="BJ65" s="122"/>
      <c r="BK65" s="123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</row>
    <row r="66" spans="1:198" ht="12.75">
      <c r="A66" s="8" t="s">
        <v>20</v>
      </c>
      <c r="B66" s="14" t="s">
        <v>21</v>
      </c>
      <c r="C66" s="121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22"/>
      <c r="BK66" s="123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</row>
    <row r="67" spans="1:198" ht="12.75">
      <c r="A67" s="8" t="s">
        <v>75</v>
      </c>
      <c r="B67" s="15" t="s">
        <v>22</v>
      </c>
      <c r="C67" s="121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  <c r="BB67" s="122"/>
      <c r="BC67" s="122"/>
      <c r="BD67" s="122"/>
      <c r="BE67" s="122"/>
      <c r="BF67" s="122"/>
      <c r="BG67" s="122"/>
      <c r="BH67" s="122"/>
      <c r="BI67" s="122"/>
      <c r="BJ67" s="122"/>
      <c r="BK67" s="123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</row>
    <row r="68" spans="1:198" ht="12.75">
      <c r="A68" s="8"/>
      <c r="B68" s="16" t="s">
        <v>36</v>
      </c>
      <c r="C68" s="53"/>
      <c r="D68" s="22"/>
      <c r="E68" s="22"/>
      <c r="F68" s="22"/>
      <c r="G68" s="54"/>
      <c r="H68" s="53"/>
      <c r="I68" s="22"/>
      <c r="J68" s="22"/>
      <c r="K68" s="22"/>
      <c r="L68" s="54"/>
      <c r="M68" s="53"/>
      <c r="N68" s="22"/>
      <c r="O68" s="22"/>
      <c r="P68" s="22"/>
      <c r="Q68" s="54"/>
      <c r="R68" s="53"/>
      <c r="S68" s="22"/>
      <c r="T68" s="22"/>
      <c r="U68" s="22"/>
      <c r="V68" s="54"/>
      <c r="W68" s="53"/>
      <c r="X68" s="22"/>
      <c r="Y68" s="22"/>
      <c r="Z68" s="22"/>
      <c r="AA68" s="54"/>
      <c r="AB68" s="53"/>
      <c r="AC68" s="22"/>
      <c r="AD68" s="22"/>
      <c r="AE68" s="22"/>
      <c r="AF68" s="54"/>
      <c r="AG68" s="53"/>
      <c r="AH68" s="22"/>
      <c r="AI68" s="22"/>
      <c r="AJ68" s="22"/>
      <c r="AK68" s="54"/>
      <c r="AL68" s="53"/>
      <c r="AM68" s="22"/>
      <c r="AN68" s="22"/>
      <c r="AO68" s="22"/>
      <c r="AP68" s="54"/>
      <c r="AQ68" s="53"/>
      <c r="AR68" s="22"/>
      <c r="AS68" s="22"/>
      <c r="AT68" s="22"/>
      <c r="AU68" s="54"/>
      <c r="AV68" s="53"/>
      <c r="AW68" s="22"/>
      <c r="AX68" s="22"/>
      <c r="AY68" s="22"/>
      <c r="AZ68" s="54"/>
      <c r="BA68" s="53"/>
      <c r="BB68" s="22"/>
      <c r="BC68" s="22"/>
      <c r="BD68" s="22"/>
      <c r="BE68" s="54"/>
      <c r="BF68" s="53"/>
      <c r="BG68" s="22"/>
      <c r="BH68" s="22"/>
      <c r="BI68" s="22"/>
      <c r="BJ68" s="54"/>
      <c r="BK68" s="67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</row>
    <row r="69" spans="1:198" ht="12.75">
      <c r="A69" s="8"/>
      <c r="B69" s="17" t="s">
        <v>82</v>
      </c>
      <c r="C69" s="53"/>
      <c r="D69" s="22"/>
      <c r="E69" s="22"/>
      <c r="F69" s="22"/>
      <c r="G69" s="54"/>
      <c r="H69" s="53"/>
      <c r="I69" s="22"/>
      <c r="J69" s="22"/>
      <c r="K69" s="22"/>
      <c r="L69" s="54"/>
      <c r="M69" s="53"/>
      <c r="N69" s="22"/>
      <c r="O69" s="22"/>
      <c r="P69" s="22"/>
      <c r="Q69" s="54"/>
      <c r="R69" s="53"/>
      <c r="S69" s="22"/>
      <c r="T69" s="22"/>
      <c r="U69" s="22"/>
      <c r="V69" s="54"/>
      <c r="W69" s="53"/>
      <c r="X69" s="22"/>
      <c r="Y69" s="22"/>
      <c r="Z69" s="22"/>
      <c r="AA69" s="54"/>
      <c r="AB69" s="53"/>
      <c r="AC69" s="22"/>
      <c r="AD69" s="22"/>
      <c r="AE69" s="22"/>
      <c r="AF69" s="54"/>
      <c r="AG69" s="53"/>
      <c r="AH69" s="22"/>
      <c r="AI69" s="22"/>
      <c r="AJ69" s="22"/>
      <c r="AK69" s="54"/>
      <c r="AL69" s="53"/>
      <c r="AM69" s="22"/>
      <c r="AN69" s="22"/>
      <c r="AO69" s="22"/>
      <c r="AP69" s="54"/>
      <c r="AQ69" s="53"/>
      <c r="AR69" s="22"/>
      <c r="AS69" s="22"/>
      <c r="AT69" s="22"/>
      <c r="AU69" s="54"/>
      <c r="AV69" s="53"/>
      <c r="AW69" s="22"/>
      <c r="AX69" s="22"/>
      <c r="AY69" s="22"/>
      <c r="AZ69" s="54"/>
      <c r="BA69" s="53"/>
      <c r="BB69" s="22"/>
      <c r="BC69" s="22"/>
      <c r="BD69" s="22"/>
      <c r="BE69" s="54"/>
      <c r="BF69" s="53"/>
      <c r="BG69" s="22"/>
      <c r="BH69" s="22"/>
      <c r="BI69" s="22"/>
      <c r="BJ69" s="54"/>
      <c r="BK69" s="67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</row>
    <row r="70" spans="1:198" ht="4.5" customHeight="1">
      <c r="A70" s="8"/>
      <c r="B70" s="19"/>
      <c r="C70" s="121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3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</row>
    <row r="71" spans="1:198" s="34" customFormat="1" ht="12.75">
      <c r="A71" s="27"/>
      <c r="B71" s="33" t="s">
        <v>98</v>
      </c>
      <c r="C71" s="60">
        <f aca="true" t="shared" si="13" ref="C71:AH71">C26+C47+C64</f>
        <v>0</v>
      </c>
      <c r="D71" s="60">
        <f t="shared" si="13"/>
        <v>1575.801400192749</v>
      </c>
      <c r="E71" s="60">
        <f t="shared" si="13"/>
        <v>0</v>
      </c>
      <c r="F71" s="60">
        <f t="shared" si="13"/>
        <v>0</v>
      </c>
      <c r="G71" s="60">
        <f t="shared" si="13"/>
        <v>0</v>
      </c>
      <c r="H71" s="60">
        <f t="shared" si="13"/>
        <v>2171.5204045667215</v>
      </c>
      <c r="I71" s="60">
        <f t="shared" si="13"/>
        <v>4037.865069802652</v>
      </c>
      <c r="J71" s="60">
        <f t="shared" si="13"/>
        <v>0.0696632310356</v>
      </c>
      <c r="K71" s="60">
        <f t="shared" si="13"/>
        <v>0</v>
      </c>
      <c r="L71" s="60">
        <f t="shared" si="13"/>
        <v>3545.5330524118635</v>
      </c>
      <c r="M71" s="60">
        <f t="shared" si="13"/>
        <v>0</v>
      </c>
      <c r="N71" s="60">
        <f t="shared" si="13"/>
        <v>0</v>
      </c>
      <c r="O71" s="60">
        <f t="shared" si="13"/>
        <v>0</v>
      </c>
      <c r="P71" s="60">
        <f t="shared" si="13"/>
        <v>0</v>
      </c>
      <c r="Q71" s="60">
        <f t="shared" si="13"/>
        <v>0</v>
      </c>
      <c r="R71" s="60">
        <f t="shared" si="13"/>
        <v>651.1213321316419</v>
      </c>
      <c r="S71" s="60">
        <f t="shared" si="13"/>
        <v>60.85168479269289</v>
      </c>
      <c r="T71" s="60">
        <f t="shared" si="13"/>
        <v>0</v>
      </c>
      <c r="U71" s="60">
        <f t="shared" si="13"/>
        <v>0</v>
      </c>
      <c r="V71" s="60">
        <f t="shared" si="13"/>
        <v>288.29649750845005</v>
      </c>
      <c r="W71" s="60">
        <f t="shared" si="13"/>
        <v>0</v>
      </c>
      <c r="X71" s="60">
        <f t="shared" si="13"/>
        <v>0.0122100404285</v>
      </c>
      <c r="Y71" s="60">
        <f t="shared" si="13"/>
        <v>0</v>
      </c>
      <c r="Z71" s="60">
        <f t="shared" si="13"/>
        <v>0</v>
      </c>
      <c r="AA71" s="60">
        <f t="shared" si="13"/>
        <v>0</v>
      </c>
      <c r="AB71" s="60">
        <f t="shared" si="13"/>
        <v>39.65837122381409</v>
      </c>
      <c r="AC71" s="60">
        <f t="shared" si="13"/>
        <v>109.31792213281749</v>
      </c>
      <c r="AD71" s="60">
        <f t="shared" si="13"/>
        <v>0</v>
      </c>
      <c r="AE71" s="60">
        <f t="shared" si="13"/>
        <v>0</v>
      </c>
      <c r="AF71" s="60">
        <f t="shared" si="13"/>
        <v>315.40257450281337</v>
      </c>
      <c r="AG71" s="60">
        <f t="shared" si="13"/>
        <v>0</v>
      </c>
      <c r="AH71" s="60">
        <f t="shared" si="13"/>
        <v>0</v>
      </c>
      <c r="AI71" s="60">
        <f aca="true" t="shared" si="14" ref="AI71:BJ71">AI26+AI47+AI64</f>
        <v>0</v>
      </c>
      <c r="AJ71" s="60">
        <f t="shared" si="14"/>
        <v>0</v>
      </c>
      <c r="AK71" s="60">
        <f t="shared" si="14"/>
        <v>0</v>
      </c>
      <c r="AL71" s="60">
        <f t="shared" si="14"/>
        <v>0.5628730407493</v>
      </c>
      <c r="AM71" s="60">
        <f t="shared" si="14"/>
        <v>0.3504672581784</v>
      </c>
      <c r="AN71" s="60">
        <f t="shared" si="14"/>
        <v>0</v>
      </c>
      <c r="AO71" s="60">
        <f t="shared" si="14"/>
        <v>0</v>
      </c>
      <c r="AP71" s="60">
        <f t="shared" si="14"/>
        <v>5.802456896677401</v>
      </c>
      <c r="AQ71" s="60">
        <f t="shared" si="14"/>
        <v>0</v>
      </c>
      <c r="AR71" s="60">
        <f t="shared" si="14"/>
        <v>2.2603932553197</v>
      </c>
      <c r="AS71" s="60">
        <f t="shared" si="14"/>
        <v>0</v>
      </c>
      <c r="AT71" s="60">
        <f t="shared" si="14"/>
        <v>0</v>
      </c>
      <c r="AU71" s="60">
        <f t="shared" si="14"/>
        <v>0</v>
      </c>
      <c r="AV71" s="60">
        <f t="shared" si="14"/>
        <v>5123.139475575015</v>
      </c>
      <c r="AW71" s="60">
        <f t="shared" si="14"/>
        <v>906.3430819986902</v>
      </c>
      <c r="AX71" s="60">
        <f t="shared" si="14"/>
        <v>16.9624537383928</v>
      </c>
      <c r="AY71" s="60">
        <f t="shared" si="14"/>
        <v>0</v>
      </c>
      <c r="AZ71" s="60">
        <f t="shared" si="14"/>
        <v>4531.980000732664</v>
      </c>
      <c r="BA71" s="60">
        <f t="shared" si="14"/>
        <v>0</v>
      </c>
      <c r="BB71" s="60">
        <f t="shared" si="14"/>
        <v>0</v>
      </c>
      <c r="BC71" s="60">
        <f t="shared" si="14"/>
        <v>0</v>
      </c>
      <c r="BD71" s="60">
        <f t="shared" si="14"/>
        <v>0</v>
      </c>
      <c r="BE71" s="60">
        <f t="shared" si="14"/>
        <v>0</v>
      </c>
      <c r="BF71" s="60">
        <f t="shared" si="14"/>
        <v>1575.6475012992473</v>
      </c>
      <c r="BG71" s="60">
        <f t="shared" si="14"/>
        <v>134.44540452862176</v>
      </c>
      <c r="BH71" s="60">
        <f t="shared" si="14"/>
        <v>0</v>
      </c>
      <c r="BI71" s="60">
        <f t="shared" si="14"/>
        <v>0</v>
      </c>
      <c r="BJ71" s="60">
        <f t="shared" si="14"/>
        <v>476.80188276508505</v>
      </c>
      <c r="BK71" s="103">
        <f>SUM(C71:BJ71)</f>
        <v>25569.746173626325</v>
      </c>
      <c r="BL71" s="118"/>
      <c r="BM71" s="120"/>
      <c r="BN71" s="118"/>
      <c r="BO71" s="118"/>
      <c r="BP71" s="118"/>
      <c r="BQ71" s="118"/>
      <c r="BR71" s="118"/>
      <c r="BS71" s="118"/>
      <c r="BT71" s="118"/>
      <c r="BU71" s="118"/>
      <c r="BV71" s="118"/>
      <c r="BW71" s="118"/>
      <c r="BX71" s="118"/>
      <c r="BY71" s="118"/>
      <c r="BZ71" s="118"/>
      <c r="CA71" s="118"/>
      <c r="CB71" s="118"/>
      <c r="CC71" s="118"/>
      <c r="CD71" s="118"/>
      <c r="CE71" s="118"/>
      <c r="CF71" s="118"/>
      <c r="CG71" s="118"/>
      <c r="CH71" s="118"/>
      <c r="CI71" s="118"/>
      <c r="CJ71" s="118"/>
      <c r="CK71" s="118"/>
      <c r="CL71" s="118"/>
      <c r="CM71" s="118"/>
      <c r="CN71" s="118"/>
      <c r="CO71" s="118"/>
      <c r="CP71" s="118"/>
      <c r="CQ71" s="118"/>
      <c r="CR71" s="118"/>
      <c r="CS71" s="118"/>
      <c r="CT71" s="118"/>
      <c r="CU71" s="118"/>
      <c r="CV71" s="118"/>
      <c r="CW71" s="118"/>
      <c r="CX71" s="118"/>
      <c r="CY71" s="118"/>
      <c r="CZ71" s="118"/>
      <c r="DA71" s="118"/>
      <c r="DB71" s="118"/>
      <c r="DC71" s="118"/>
      <c r="DD71" s="118"/>
      <c r="DE71" s="118"/>
      <c r="DF71" s="118"/>
      <c r="DG71" s="118"/>
      <c r="DH71" s="118"/>
      <c r="DI71" s="118"/>
      <c r="DJ71" s="118"/>
      <c r="DK71" s="118"/>
      <c r="DL71" s="118"/>
      <c r="DM71" s="118"/>
      <c r="DN71" s="118"/>
      <c r="DO71" s="118"/>
      <c r="DP71" s="118"/>
      <c r="DQ71" s="118"/>
      <c r="DR71" s="118"/>
      <c r="DS71" s="118"/>
      <c r="DT71" s="118"/>
      <c r="DU71" s="118"/>
      <c r="DV71" s="118"/>
      <c r="DW71" s="118"/>
      <c r="DX71" s="118"/>
      <c r="DY71" s="118"/>
      <c r="DZ71" s="118"/>
      <c r="EA71" s="118"/>
      <c r="EB71" s="118"/>
      <c r="EC71" s="118"/>
      <c r="ED71" s="118"/>
      <c r="EE71" s="118"/>
      <c r="EF71" s="118"/>
      <c r="EG71" s="118"/>
      <c r="EH71" s="118"/>
      <c r="EI71" s="118"/>
      <c r="EJ71" s="118"/>
      <c r="EK71" s="118"/>
      <c r="EL71" s="118"/>
      <c r="EM71" s="118"/>
      <c r="EN71" s="118"/>
      <c r="EO71" s="118"/>
      <c r="EP71" s="118"/>
      <c r="EQ71" s="118"/>
      <c r="ER71" s="118"/>
      <c r="ES71" s="118"/>
      <c r="ET71" s="118"/>
      <c r="EU71" s="118"/>
      <c r="EV71" s="118"/>
      <c r="EW71" s="118"/>
      <c r="EX71" s="118"/>
      <c r="EY71" s="118"/>
      <c r="EZ71" s="118"/>
      <c r="FA71" s="118"/>
      <c r="FB71" s="118"/>
      <c r="FC71" s="118"/>
      <c r="FD71" s="118"/>
      <c r="FE71" s="118"/>
      <c r="FF71" s="118"/>
      <c r="FG71" s="118"/>
      <c r="FH71" s="118"/>
      <c r="FI71" s="118"/>
      <c r="FJ71" s="118"/>
      <c r="FK71" s="118"/>
      <c r="FL71" s="118"/>
      <c r="FM71" s="118"/>
      <c r="FN71" s="118"/>
      <c r="FO71" s="118"/>
      <c r="FP71" s="118"/>
      <c r="FQ71" s="118"/>
      <c r="FR71" s="118"/>
      <c r="FS71" s="118"/>
      <c r="FT71" s="118"/>
      <c r="FU71" s="118"/>
      <c r="FV71" s="118"/>
      <c r="FW71" s="118"/>
      <c r="FX71" s="118"/>
      <c r="FY71" s="118"/>
      <c r="FZ71" s="118"/>
      <c r="GA71" s="118"/>
      <c r="GB71" s="118"/>
      <c r="GC71" s="118"/>
      <c r="GD71" s="118"/>
      <c r="GE71" s="118"/>
      <c r="GF71" s="118"/>
      <c r="GG71" s="118"/>
      <c r="GH71" s="118"/>
      <c r="GI71" s="118"/>
      <c r="GJ71" s="118"/>
      <c r="GK71" s="118"/>
      <c r="GL71" s="118"/>
      <c r="GM71" s="118"/>
      <c r="GN71" s="118"/>
      <c r="GO71" s="118"/>
      <c r="GP71" s="118"/>
    </row>
    <row r="72" spans="1:198" ht="4.5" customHeight="1">
      <c r="A72" s="8"/>
      <c r="B72" s="20"/>
      <c r="C72" s="146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  <c r="AO72" s="122"/>
      <c r="AP72" s="122"/>
      <c r="AQ72" s="122"/>
      <c r="AR72" s="122"/>
      <c r="AS72" s="122"/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2"/>
      <c r="BH72" s="122"/>
      <c r="BI72" s="122"/>
      <c r="BJ72" s="122"/>
      <c r="BK72" s="147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</row>
    <row r="73" spans="1:198" ht="14.25" customHeight="1">
      <c r="A73" s="8" t="s">
        <v>5</v>
      </c>
      <c r="B73" s="21" t="s">
        <v>24</v>
      </c>
      <c r="C73" s="146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2"/>
      <c r="AR73" s="122"/>
      <c r="AS73" s="122"/>
      <c r="AT73" s="122"/>
      <c r="AU73" s="122"/>
      <c r="AV73" s="122"/>
      <c r="AW73" s="122"/>
      <c r="AX73" s="122"/>
      <c r="AY73" s="122"/>
      <c r="AZ73" s="122"/>
      <c r="BA73" s="122"/>
      <c r="BB73" s="122"/>
      <c r="BC73" s="122"/>
      <c r="BD73" s="122"/>
      <c r="BE73" s="122"/>
      <c r="BF73" s="122"/>
      <c r="BG73" s="122"/>
      <c r="BH73" s="122"/>
      <c r="BI73" s="122"/>
      <c r="BJ73" s="122"/>
      <c r="BK73" s="147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</row>
    <row r="74" spans="1:198" s="26" customFormat="1" ht="12.75">
      <c r="A74" s="24"/>
      <c r="B74" s="25" t="s">
        <v>116</v>
      </c>
      <c r="C74" s="75">
        <v>0</v>
      </c>
      <c r="D74" s="75">
        <v>1.2047594640357</v>
      </c>
      <c r="E74" s="75">
        <v>0</v>
      </c>
      <c r="F74" s="75">
        <v>0</v>
      </c>
      <c r="G74" s="76">
        <v>0</v>
      </c>
      <c r="H74" s="77">
        <v>274.8611893929324</v>
      </c>
      <c r="I74" s="75">
        <v>140.1791483155681</v>
      </c>
      <c r="J74" s="75">
        <v>0</v>
      </c>
      <c r="K74" s="75">
        <v>0</v>
      </c>
      <c r="L74" s="76">
        <v>499.28267536581427</v>
      </c>
      <c r="M74" s="77">
        <v>0</v>
      </c>
      <c r="N74" s="75">
        <v>0</v>
      </c>
      <c r="O74" s="75">
        <v>0</v>
      </c>
      <c r="P74" s="75">
        <v>0</v>
      </c>
      <c r="Q74" s="76">
        <v>0</v>
      </c>
      <c r="R74" s="77">
        <v>110.67635661708924</v>
      </c>
      <c r="S74" s="75">
        <v>5.0287618904273</v>
      </c>
      <c r="T74" s="75">
        <v>0</v>
      </c>
      <c r="U74" s="75">
        <v>0</v>
      </c>
      <c r="V74" s="78">
        <v>48.802323462033016</v>
      </c>
      <c r="W74" s="79">
        <v>0</v>
      </c>
      <c r="X74" s="75">
        <v>0</v>
      </c>
      <c r="Y74" s="75">
        <v>0</v>
      </c>
      <c r="Z74" s="75">
        <v>0</v>
      </c>
      <c r="AA74" s="76">
        <v>0</v>
      </c>
      <c r="AB74" s="77">
        <v>0.7840268657851999</v>
      </c>
      <c r="AC74" s="75">
        <v>0.6485937326783</v>
      </c>
      <c r="AD74" s="75">
        <v>0</v>
      </c>
      <c r="AE74" s="75">
        <v>0</v>
      </c>
      <c r="AF74" s="76">
        <v>6.3270381873566</v>
      </c>
      <c r="AG74" s="77">
        <v>0</v>
      </c>
      <c r="AH74" s="75">
        <v>0</v>
      </c>
      <c r="AI74" s="75">
        <v>0</v>
      </c>
      <c r="AJ74" s="75">
        <v>0</v>
      </c>
      <c r="AK74" s="76">
        <v>0</v>
      </c>
      <c r="AL74" s="77">
        <v>0</v>
      </c>
      <c r="AM74" s="75">
        <v>0</v>
      </c>
      <c r="AN74" s="75">
        <v>0</v>
      </c>
      <c r="AO74" s="75">
        <v>0</v>
      </c>
      <c r="AP74" s="76">
        <v>5.9633838649285</v>
      </c>
      <c r="AQ74" s="77">
        <v>0</v>
      </c>
      <c r="AR74" s="75">
        <v>0.0013833125714</v>
      </c>
      <c r="AS74" s="75">
        <v>0</v>
      </c>
      <c r="AT74" s="75">
        <v>0</v>
      </c>
      <c r="AU74" s="76">
        <v>0</v>
      </c>
      <c r="AV74" s="77">
        <v>203.63662292286114</v>
      </c>
      <c r="AW74" s="75">
        <v>74.64243719068891</v>
      </c>
      <c r="AX74" s="75">
        <v>0</v>
      </c>
      <c r="AY74" s="75">
        <v>0</v>
      </c>
      <c r="AZ74" s="76">
        <v>438.0513859969108</v>
      </c>
      <c r="BA74" s="77">
        <v>0</v>
      </c>
      <c r="BB74" s="75">
        <v>0</v>
      </c>
      <c r="BC74" s="75">
        <v>0</v>
      </c>
      <c r="BD74" s="75">
        <v>0</v>
      </c>
      <c r="BE74" s="76">
        <v>0</v>
      </c>
      <c r="BF74" s="77">
        <v>59.78938631934317</v>
      </c>
      <c r="BG74" s="75">
        <v>98.20511509056651</v>
      </c>
      <c r="BH74" s="75">
        <v>0</v>
      </c>
      <c r="BI74" s="75">
        <v>0</v>
      </c>
      <c r="BJ74" s="76">
        <v>38.40631640688106</v>
      </c>
      <c r="BK74" s="68">
        <f>SUM(C74:BJ74)</f>
        <v>2006.4909043984715</v>
      </c>
      <c r="BL74" s="42"/>
      <c r="BM74" s="115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</row>
    <row r="75" spans="1:198" s="83" customFormat="1" ht="13.5" thickBot="1">
      <c r="A75" s="80"/>
      <c r="B75" s="81" t="s">
        <v>82</v>
      </c>
      <c r="C75" s="82">
        <f>SUM(C74)</f>
        <v>0</v>
      </c>
      <c r="D75" s="82">
        <f aca="true" t="shared" si="15" ref="D75:BK75">SUM(D74)</f>
        <v>1.2047594640357</v>
      </c>
      <c r="E75" s="82">
        <f t="shared" si="15"/>
        <v>0</v>
      </c>
      <c r="F75" s="82">
        <f t="shared" si="15"/>
        <v>0</v>
      </c>
      <c r="G75" s="82">
        <f t="shared" si="15"/>
        <v>0</v>
      </c>
      <c r="H75" s="82">
        <f t="shared" si="15"/>
        <v>274.8611893929324</v>
      </c>
      <c r="I75" s="82">
        <f t="shared" si="15"/>
        <v>140.1791483155681</v>
      </c>
      <c r="J75" s="82">
        <f t="shared" si="15"/>
        <v>0</v>
      </c>
      <c r="K75" s="82">
        <f t="shared" si="15"/>
        <v>0</v>
      </c>
      <c r="L75" s="82">
        <f t="shared" si="15"/>
        <v>499.28267536581427</v>
      </c>
      <c r="M75" s="82">
        <f t="shared" si="15"/>
        <v>0</v>
      </c>
      <c r="N75" s="82">
        <f t="shared" si="15"/>
        <v>0</v>
      </c>
      <c r="O75" s="82">
        <f t="shared" si="15"/>
        <v>0</v>
      </c>
      <c r="P75" s="82">
        <f t="shared" si="15"/>
        <v>0</v>
      </c>
      <c r="Q75" s="82">
        <f t="shared" si="15"/>
        <v>0</v>
      </c>
      <c r="R75" s="82">
        <f t="shared" si="15"/>
        <v>110.67635661708924</v>
      </c>
      <c r="S75" s="82">
        <f t="shared" si="15"/>
        <v>5.0287618904273</v>
      </c>
      <c r="T75" s="82">
        <f t="shared" si="15"/>
        <v>0</v>
      </c>
      <c r="U75" s="82">
        <f t="shared" si="15"/>
        <v>0</v>
      </c>
      <c r="V75" s="82">
        <f t="shared" si="15"/>
        <v>48.802323462033016</v>
      </c>
      <c r="W75" s="82">
        <f t="shared" si="15"/>
        <v>0</v>
      </c>
      <c r="X75" s="82">
        <f t="shared" si="15"/>
        <v>0</v>
      </c>
      <c r="Y75" s="82">
        <f t="shared" si="15"/>
        <v>0</v>
      </c>
      <c r="Z75" s="82">
        <f t="shared" si="15"/>
        <v>0</v>
      </c>
      <c r="AA75" s="82">
        <f t="shared" si="15"/>
        <v>0</v>
      </c>
      <c r="AB75" s="82">
        <f t="shared" si="15"/>
        <v>0.7840268657851999</v>
      </c>
      <c r="AC75" s="82">
        <f t="shared" si="15"/>
        <v>0.6485937326783</v>
      </c>
      <c r="AD75" s="82">
        <f t="shared" si="15"/>
        <v>0</v>
      </c>
      <c r="AE75" s="82">
        <f t="shared" si="15"/>
        <v>0</v>
      </c>
      <c r="AF75" s="82">
        <f t="shared" si="15"/>
        <v>6.3270381873566</v>
      </c>
      <c r="AG75" s="82">
        <f t="shared" si="15"/>
        <v>0</v>
      </c>
      <c r="AH75" s="82">
        <f t="shared" si="15"/>
        <v>0</v>
      </c>
      <c r="AI75" s="82">
        <f t="shared" si="15"/>
        <v>0</v>
      </c>
      <c r="AJ75" s="82">
        <f t="shared" si="15"/>
        <v>0</v>
      </c>
      <c r="AK75" s="82">
        <f t="shared" si="15"/>
        <v>0</v>
      </c>
      <c r="AL75" s="82">
        <f t="shared" si="15"/>
        <v>0</v>
      </c>
      <c r="AM75" s="82">
        <f t="shared" si="15"/>
        <v>0</v>
      </c>
      <c r="AN75" s="82">
        <f t="shared" si="15"/>
        <v>0</v>
      </c>
      <c r="AO75" s="82">
        <f t="shared" si="15"/>
        <v>0</v>
      </c>
      <c r="AP75" s="82">
        <f t="shared" si="15"/>
        <v>5.9633838649285</v>
      </c>
      <c r="AQ75" s="82">
        <f t="shared" si="15"/>
        <v>0</v>
      </c>
      <c r="AR75" s="82">
        <f t="shared" si="15"/>
        <v>0.0013833125714</v>
      </c>
      <c r="AS75" s="82">
        <f t="shared" si="15"/>
        <v>0</v>
      </c>
      <c r="AT75" s="82">
        <f t="shared" si="15"/>
        <v>0</v>
      </c>
      <c r="AU75" s="82">
        <f t="shared" si="15"/>
        <v>0</v>
      </c>
      <c r="AV75" s="82">
        <f t="shared" si="15"/>
        <v>203.63662292286114</v>
      </c>
      <c r="AW75" s="82">
        <f t="shared" si="15"/>
        <v>74.64243719068891</v>
      </c>
      <c r="AX75" s="82">
        <f t="shared" si="15"/>
        <v>0</v>
      </c>
      <c r="AY75" s="82">
        <f t="shared" si="15"/>
        <v>0</v>
      </c>
      <c r="AZ75" s="82">
        <f t="shared" si="15"/>
        <v>438.0513859969108</v>
      </c>
      <c r="BA75" s="82">
        <f t="shared" si="15"/>
        <v>0</v>
      </c>
      <c r="BB75" s="82">
        <f t="shared" si="15"/>
        <v>0</v>
      </c>
      <c r="BC75" s="82">
        <f t="shared" si="15"/>
        <v>0</v>
      </c>
      <c r="BD75" s="82">
        <f t="shared" si="15"/>
        <v>0</v>
      </c>
      <c r="BE75" s="82">
        <f t="shared" si="15"/>
        <v>0</v>
      </c>
      <c r="BF75" s="82">
        <f t="shared" si="15"/>
        <v>59.78938631934317</v>
      </c>
      <c r="BG75" s="82">
        <f t="shared" si="15"/>
        <v>98.20511509056651</v>
      </c>
      <c r="BH75" s="82">
        <f t="shared" si="15"/>
        <v>0</v>
      </c>
      <c r="BI75" s="82">
        <f t="shared" si="15"/>
        <v>0</v>
      </c>
      <c r="BJ75" s="82">
        <f t="shared" si="15"/>
        <v>38.40631640688106</v>
      </c>
      <c r="BK75" s="91">
        <f t="shared" si="15"/>
        <v>2006.4909043984715</v>
      </c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</row>
    <row r="76" spans="1:2" ht="6" customHeight="1">
      <c r="A76" s="4"/>
      <c r="B76" s="13"/>
    </row>
    <row r="77" spans="1:12" ht="12.75">
      <c r="A77" s="4"/>
      <c r="B77" s="4" t="s">
        <v>114</v>
      </c>
      <c r="L77" s="62" t="s">
        <v>37</v>
      </c>
    </row>
    <row r="78" spans="1:63" ht="12.75">
      <c r="A78" s="4"/>
      <c r="B78" s="4" t="s">
        <v>115</v>
      </c>
      <c r="L78" s="63" t="s">
        <v>29</v>
      </c>
      <c r="BK78" s="90"/>
    </row>
    <row r="79" spans="12:63" ht="12.75">
      <c r="L79" s="63" t="s">
        <v>30</v>
      </c>
      <c r="BK79" s="61"/>
    </row>
    <row r="80" spans="2:12" ht="12.75">
      <c r="B80" s="4" t="s">
        <v>32</v>
      </c>
      <c r="L80" s="63" t="s">
        <v>97</v>
      </c>
    </row>
    <row r="81" spans="2:12" ht="12.75">
      <c r="B81" s="4" t="s">
        <v>33</v>
      </c>
      <c r="L81" s="63" t="s">
        <v>99</v>
      </c>
    </row>
    <row r="82" spans="2:63" ht="12.75">
      <c r="B82" s="4"/>
      <c r="L82" s="63" t="s">
        <v>31</v>
      </c>
      <c r="BK82" s="104"/>
    </row>
  </sheetData>
  <sheetProtection/>
  <mergeCells count="48">
    <mergeCell ref="C29:BK29"/>
    <mergeCell ref="C73:BK73"/>
    <mergeCell ref="C54:BK54"/>
    <mergeCell ref="C55:BK55"/>
    <mergeCell ref="C58:BK58"/>
    <mergeCell ref="C65:BK65"/>
    <mergeCell ref="C66:BK66"/>
    <mergeCell ref="C70:BK70"/>
    <mergeCell ref="C32:BK32"/>
    <mergeCell ref="C53:BK53"/>
    <mergeCell ref="A1:A5"/>
    <mergeCell ref="C50:BK50"/>
    <mergeCell ref="C72:BK72"/>
    <mergeCell ref="C28:BK28"/>
    <mergeCell ref="C10:BK10"/>
    <mergeCell ref="C13:BK13"/>
    <mergeCell ref="C16:BK16"/>
    <mergeCell ref="C19:BK19"/>
    <mergeCell ref="C67:BK67"/>
    <mergeCell ref="AB4:AF4"/>
    <mergeCell ref="B1:B5"/>
    <mergeCell ref="C6:BK6"/>
    <mergeCell ref="C3:L3"/>
    <mergeCell ref="H4:L4"/>
    <mergeCell ref="AQ4:AU4"/>
    <mergeCell ref="BA4:BE4"/>
    <mergeCell ref="BK2:BK5"/>
    <mergeCell ref="AG3:AP3"/>
    <mergeCell ref="C2:V2"/>
    <mergeCell ref="W2:AP2"/>
    <mergeCell ref="C27:BK27"/>
    <mergeCell ref="W3:AF3"/>
    <mergeCell ref="C48:BK48"/>
    <mergeCell ref="C49:BK49"/>
    <mergeCell ref="AG4:AK4"/>
    <mergeCell ref="AQ3:AZ3"/>
    <mergeCell ref="R4:V4"/>
    <mergeCell ref="BF4:BJ4"/>
    <mergeCell ref="AV4:AZ4"/>
    <mergeCell ref="AL4:AP4"/>
    <mergeCell ref="C22:BK22"/>
    <mergeCell ref="M3:V3"/>
    <mergeCell ref="AQ2:BJ2"/>
    <mergeCell ref="C1:BK1"/>
    <mergeCell ref="BA3:BJ3"/>
    <mergeCell ref="C4:G4"/>
    <mergeCell ref="M4:Q4"/>
    <mergeCell ref="W4:AA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7109375" style="0" customWidth="1"/>
    <col min="3" max="3" width="25.28125" style="0" bestFit="1" customWidth="1"/>
    <col min="4" max="4" width="9.7109375" style="0" bestFit="1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10.8515625" style="0" customWidth="1"/>
    <col min="12" max="12" width="19.8515625" style="0" bestFit="1" customWidth="1"/>
  </cols>
  <sheetData>
    <row r="2" spans="2:12" ht="12.75">
      <c r="B2" s="152" t="s">
        <v>130</v>
      </c>
      <c r="C2" s="153"/>
      <c r="D2" s="153"/>
      <c r="E2" s="153"/>
      <c r="F2" s="153"/>
      <c r="G2" s="153"/>
      <c r="H2" s="153"/>
      <c r="I2" s="153"/>
      <c r="J2" s="153"/>
      <c r="K2" s="153"/>
      <c r="L2" s="154"/>
    </row>
    <row r="3" spans="2:12" ht="12.75">
      <c r="B3" s="152" t="s">
        <v>100</v>
      </c>
      <c r="C3" s="153"/>
      <c r="D3" s="153"/>
      <c r="E3" s="153"/>
      <c r="F3" s="153"/>
      <c r="G3" s="153"/>
      <c r="H3" s="153"/>
      <c r="I3" s="153"/>
      <c r="J3" s="153"/>
      <c r="K3" s="153"/>
      <c r="L3" s="154"/>
    </row>
    <row r="4" spans="2:12" ht="30">
      <c r="B4" s="3" t="s">
        <v>74</v>
      </c>
      <c r="C4" s="12" t="s">
        <v>38</v>
      </c>
      <c r="D4" s="35" t="s">
        <v>86</v>
      </c>
      <c r="E4" s="35" t="s">
        <v>87</v>
      </c>
      <c r="F4" s="35" t="s">
        <v>7</v>
      </c>
      <c r="G4" s="12" t="s">
        <v>8</v>
      </c>
      <c r="H4" s="12" t="s">
        <v>21</v>
      </c>
      <c r="I4" s="12" t="s">
        <v>93</v>
      </c>
      <c r="J4" s="35" t="s">
        <v>94</v>
      </c>
      <c r="K4" s="36" t="s">
        <v>73</v>
      </c>
      <c r="L4" s="35" t="s">
        <v>95</v>
      </c>
    </row>
    <row r="5" spans="2:12" ht="12.75">
      <c r="B5" s="9">
        <v>1</v>
      </c>
      <c r="C5" s="10" t="s">
        <v>39</v>
      </c>
      <c r="D5" s="37">
        <v>0</v>
      </c>
      <c r="E5" s="37">
        <v>0.007375849499999999</v>
      </c>
      <c r="F5" s="37">
        <v>0.8421780648186</v>
      </c>
      <c r="G5" s="37">
        <v>0</v>
      </c>
      <c r="H5" s="37">
        <v>0</v>
      </c>
      <c r="I5" s="37">
        <v>0</v>
      </c>
      <c r="J5" s="22">
        <v>0.009253116000000004</v>
      </c>
      <c r="K5" s="22">
        <f>SUM(D5:J5)</f>
        <v>0.8588070303186001</v>
      </c>
      <c r="L5" s="37">
        <v>0.06115917864249999</v>
      </c>
    </row>
    <row r="6" spans="2:12" ht="12.75">
      <c r="B6" s="9">
        <v>2</v>
      </c>
      <c r="C6" s="11" t="s">
        <v>40</v>
      </c>
      <c r="D6" s="37">
        <v>4.2000876002821</v>
      </c>
      <c r="E6" s="37">
        <v>2.8705090179233</v>
      </c>
      <c r="F6" s="37">
        <v>172.77538005991963</v>
      </c>
      <c r="G6" s="37">
        <v>0</v>
      </c>
      <c r="H6" s="37">
        <v>0</v>
      </c>
      <c r="I6" s="37">
        <v>0</v>
      </c>
      <c r="J6" s="22">
        <v>6.190879186948365</v>
      </c>
      <c r="K6" s="22">
        <f aca="true" t="shared" si="0" ref="K6:K41">SUM(D6:J6)</f>
        <v>186.0368558650734</v>
      </c>
      <c r="L6" s="37">
        <v>17.53038054038421</v>
      </c>
    </row>
    <row r="7" spans="2:12" ht="12.75">
      <c r="B7" s="9">
        <v>3</v>
      </c>
      <c r="C7" s="10" t="s">
        <v>41</v>
      </c>
      <c r="D7" s="37">
        <v>0</v>
      </c>
      <c r="E7" s="37">
        <v>0.0053512732855999995</v>
      </c>
      <c r="F7" s="37">
        <v>1.5750370262831002</v>
      </c>
      <c r="G7" s="37">
        <v>0</v>
      </c>
      <c r="H7" s="37">
        <v>0</v>
      </c>
      <c r="I7" s="37">
        <v>0</v>
      </c>
      <c r="J7" s="22">
        <v>0.026449539999999997</v>
      </c>
      <c r="K7" s="22">
        <f t="shared" si="0"/>
        <v>1.6068378395687002</v>
      </c>
      <c r="L7" s="37">
        <v>0.13014643835679998</v>
      </c>
    </row>
    <row r="8" spans="2:12" ht="12.75">
      <c r="B8" s="9">
        <v>4</v>
      </c>
      <c r="C8" s="11" t="s">
        <v>42</v>
      </c>
      <c r="D8" s="37">
        <v>0.5594019135698</v>
      </c>
      <c r="E8" s="37">
        <v>1.0599971820340999</v>
      </c>
      <c r="F8" s="37">
        <v>64.1259077423206</v>
      </c>
      <c r="G8" s="37">
        <v>0</v>
      </c>
      <c r="H8" s="37">
        <v>0</v>
      </c>
      <c r="I8" s="37">
        <v>0</v>
      </c>
      <c r="J8" s="22">
        <v>0.9221457699416649</v>
      </c>
      <c r="K8" s="22">
        <f t="shared" si="0"/>
        <v>66.66745260786617</v>
      </c>
      <c r="L8" s="37">
        <v>4.0241324897454</v>
      </c>
    </row>
    <row r="9" spans="2:12" ht="12.75">
      <c r="B9" s="9">
        <v>5</v>
      </c>
      <c r="C9" s="11" t="s">
        <v>43</v>
      </c>
      <c r="D9" s="37">
        <v>3.0265375764965006</v>
      </c>
      <c r="E9" s="37">
        <v>4.627342162745001</v>
      </c>
      <c r="F9" s="37">
        <v>74.31286697459969</v>
      </c>
      <c r="G9" s="37">
        <v>0</v>
      </c>
      <c r="H9" s="37">
        <v>0</v>
      </c>
      <c r="I9" s="37">
        <v>0</v>
      </c>
      <c r="J9" s="22">
        <v>1.9033675491666755</v>
      </c>
      <c r="K9" s="22">
        <f t="shared" si="0"/>
        <v>83.87011426300786</v>
      </c>
      <c r="L9" s="37">
        <v>11.993491278703292</v>
      </c>
    </row>
    <row r="10" spans="2:12" ht="12.75">
      <c r="B10" s="9">
        <v>6</v>
      </c>
      <c r="C10" s="11" t="s">
        <v>44</v>
      </c>
      <c r="D10" s="37">
        <v>2.507574147426299</v>
      </c>
      <c r="E10" s="37">
        <v>0.6169180605698998</v>
      </c>
      <c r="F10" s="37">
        <v>62.56508534660448</v>
      </c>
      <c r="G10" s="37">
        <v>0</v>
      </c>
      <c r="H10" s="37">
        <v>0</v>
      </c>
      <c r="I10" s="37">
        <v>0</v>
      </c>
      <c r="J10" s="22">
        <v>1.610260051083334</v>
      </c>
      <c r="K10" s="22">
        <f t="shared" si="0"/>
        <v>67.299837605684</v>
      </c>
      <c r="L10" s="37">
        <v>6.7149996826018015</v>
      </c>
    </row>
    <row r="11" spans="2:12" ht="12.75">
      <c r="B11" s="9">
        <v>7</v>
      </c>
      <c r="C11" s="11" t="s">
        <v>45</v>
      </c>
      <c r="D11" s="37">
        <v>3.5466006809959016</v>
      </c>
      <c r="E11" s="37">
        <v>1.1381814644618</v>
      </c>
      <c r="F11" s="37">
        <v>92.47799519953003</v>
      </c>
      <c r="G11" s="37">
        <v>0</v>
      </c>
      <c r="H11" s="37">
        <v>0</v>
      </c>
      <c r="I11" s="37">
        <v>0</v>
      </c>
      <c r="J11" s="22">
        <v>1.0863848846383328</v>
      </c>
      <c r="K11" s="22">
        <f t="shared" si="0"/>
        <v>98.24916222962607</v>
      </c>
      <c r="L11" s="37">
        <v>4.5107517827787005</v>
      </c>
    </row>
    <row r="12" spans="2:12" ht="12.75">
      <c r="B12" s="9">
        <v>8</v>
      </c>
      <c r="C12" s="10" t="s">
        <v>46</v>
      </c>
      <c r="D12" s="37">
        <v>0.023335762785599998</v>
      </c>
      <c r="E12" s="37">
        <v>0.0141530680352</v>
      </c>
      <c r="F12" s="37">
        <v>4.816757734350599</v>
      </c>
      <c r="G12" s="37">
        <v>0</v>
      </c>
      <c r="H12" s="37">
        <v>0</v>
      </c>
      <c r="I12" s="37">
        <v>0</v>
      </c>
      <c r="J12" s="22">
        <v>0</v>
      </c>
      <c r="K12" s="22">
        <f t="shared" si="0"/>
        <v>4.854246565171399</v>
      </c>
      <c r="L12" s="37">
        <v>0.170509297642</v>
      </c>
    </row>
    <row r="13" spans="2:12" ht="12.75">
      <c r="B13" s="9">
        <v>9</v>
      </c>
      <c r="C13" s="10" t="s">
        <v>47</v>
      </c>
      <c r="D13" s="37">
        <v>0.00274336775</v>
      </c>
      <c r="E13" s="37">
        <v>0.00010449410709999999</v>
      </c>
      <c r="F13" s="37">
        <v>0.25117042499819997</v>
      </c>
      <c r="G13" s="37">
        <v>0</v>
      </c>
      <c r="H13" s="37">
        <v>0</v>
      </c>
      <c r="I13" s="37">
        <v>0</v>
      </c>
      <c r="J13" s="22">
        <v>0</v>
      </c>
      <c r="K13" s="22">
        <f t="shared" si="0"/>
        <v>0.2540182868553</v>
      </c>
      <c r="L13" s="37">
        <v>0.008041420249999999</v>
      </c>
    </row>
    <row r="14" spans="2:12" ht="12.75">
      <c r="B14" s="9">
        <v>10</v>
      </c>
      <c r="C14" s="11" t="s">
        <v>48</v>
      </c>
      <c r="D14" s="37">
        <v>13.856703020281602</v>
      </c>
      <c r="E14" s="37">
        <v>1.4880515997833</v>
      </c>
      <c r="F14" s="37">
        <v>128.90172628463716</v>
      </c>
      <c r="G14" s="37">
        <v>0</v>
      </c>
      <c r="H14" s="37">
        <v>0</v>
      </c>
      <c r="I14" s="37">
        <v>0</v>
      </c>
      <c r="J14" s="22">
        <v>1.5123297842958328</v>
      </c>
      <c r="K14" s="22">
        <f t="shared" si="0"/>
        <v>145.7588106889979</v>
      </c>
      <c r="L14" s="37">
        <v>106.17892495709965</v>
      </c>
    </row>
    <row r="15" spans="2:12" ht="12.75">
      <c r="B15" s="9">
        <v>11</v>
      </c>
      <c r="C15" s="11" t="s">
        <v>49</v>
      </c>
      <c r="D15" s="37">
        <v>39.54864756761631</v>
      </c>
      <c r="E15" s="37">
        <v>15.411288157407403</v>
      </c>
      <c r="F15" s="37">
        <v>1919.9003043701662</v>
      </c>
      <c r="G15" s="37">
        <v>0</v>
      </c>
      <c r="H15" s="37">
        <v>0</v>
      </c>
      <c r="I15" s="37">
        <v>0</v>
      </c>
      <c r="J15" s="22">
        <v>59.048560979066536</v>
      </c>
      <c r="K15" s="22">
        <f t="shared" si="0"/>
        <v>2033.9088010742564</v>
      </c>
      <c r="L15" s="37">
        <v>73.65912043750095</v>
      </c>
    </row>
    <row r="16" spans="2:12" ht="12.75">
      <c r="B16" s="9">
        <v>12</v>
      </c>
      <c r="C16" s="11" t="s">
        <v>50</v>
      </c>
      <c r="D16" s="37">
        <v>33.03608303048599</v>
      </c>
      <c r="E16" s="37">
        <v>11.012472278241498</v>
      </c>
      <c r="F16" s="37">
        <v>558.202854677108</v>
      </c>
      <c r="G16" s="37">
        <v>0</v>
      </c>
      <c r="H16" s="37">
        <v>0</v>
      </c>
      <c r="I16" s="37">
        <v>0</v>
      </c>
      <c r="J16" s="22">
        <v>32.38169304947765</v>
      </c>
      <c r="K16" s="22">
        <f t="shared" si="0"/>
        <v>634.6331030353132</v>
      </c>
      <c r="L16" s="37">
        <v>114.17304852061903</v>
      </c>
    </row>
    <row r="17" spans="2:12" ht="12.75">
      <c r="B17" s="9">
        <v>13</v>
      </c>
      <c r="C17" s="11" t="s">
        <v>51</v>
      </c>
      <c r="D17" s="37">
        <v>0.6944121957488</v>
      </c>
      <c r="E17" s="37">
        <v>0.39706190117719997</v>
      </c>
      <c r="F17" s="37">
        <v>22.283266242764473</v>
      </c>
      <c r="G17" s="37">
        <v>0</v>
      </c>
      <c r="H17" s="37">
        <v>0</v>
      </c>
      <c r="I17" s="37">
        <v>0</v>
      </c>
      <c r="J17" s="22">
        <v>0.5996890488749995</v>
      </c>
      <c r="K17" s="22">
        <f t="shared" si="0"/>
        <v>23.974429388565472</v>
      </c>
      <c r="L17" s="37">
        <v>2.3750665829618</v>
      </c>
    </row>
    <row r="18" spans="2:12" ht="12.75">
      <c r="B18" s="9">
        <v>14</v>
      </c>
      <c r="C18" s="11" t="s">
        <v>52</v>
      </c>
      <c r="D18" s="37">
        <v>0.38473555607059995</v>
      </c>
      <c r="E18" s="37">
        <v>0.6716293916061001</v>
      </c>
      <c r="F18" s="37">
        <v>11.761249541484096</v>
      </c>
      <c r="G18" s="37">
        <v>0</v>
      </c>
      <c r="H18" s="37">
        <v>0</v>
      </c>
      <c r="I18" s="37">
        <v>0</v>
      </c>
      <c r="J18" s="22">
        <v>1.2562867170000032</v>
      </c>
      <c r="K18" s="22">
        <f t="shared" si="0"/>
        <v>14.0739012061608</v>
      </c>
      <c r="L18" s="37">
        <v>1.6332625160331002</v>
      </c>
    </row>
    <row r="19" spans="2:12" ht="12.75">
      <c r="B19" s="9">
        <v>15</v>
      </c>
      <c r="C19" s="11" t="s">
        <v>53</v>
      </c>
      <c r="D19" s="37">
        <v>3.2261807458527</v>
      </c>
      <c r="E19" s="37">
        <v>3.004303203352301</v>
      </c>
      <c r="F19" s="37">
        <v>108.46599649812656</v>
      </c>
      <c r="G19" s="37">
        <v>0</v>
      </c>
      <c r="H19" s="37">
        <v>0</v>
      </c>
      <c r="I19" s="37">
        <v>0</v>
      </c>
      <c r="J19" s="22">
        <v>3.7439227044791736</v>
      </c>
      <c r="K19" s="22">
        <f t="shared" si="0"/>
        <v>118.44040315181073</v>
      </c>
      <c r="L19" s="37">
        <v>11.201313213165292</v>
      </c>
    </row>
    <row r="20" spans="2:12" ht="12.75">
      <c r="B20" s="9">
        <v>16</v>
      </c>
      <c r="C20" s="11" t="s">
        <v>54</v>
      </c>
      <c r="D20" s="37">
        <v>87.6871796613014</v>
      </c>
      <c r="E20" s="37">
        <v>36.958606029662775</v>
      </c>
      <c r="F20" s="37">
        <v>1441.0622340387317</v>
      </c>
      <c r="G20" s="37">
        <v>0</v>
      </c>
      <c r="H20" s="37">
        <v>0</v>
      </c>
      <c r="I20" s="37">
        <v>0</v>
      </c>
      <c r="J20" s="22">
        <v>84.75090391802455</v>
      </c>
      <c r="K20" s="22">
        <f t="shared" si="0"/>
        <v>1650.4589236477204</v>
      </c>
      <c r="L20" s="37">
        <v>217.26475673768655</v>
      </c>
    </row>
    <row r="21" spans="2:12" ht="12.75">
      <c r="B21" s="9">
        <v>17</v>
      </c>
      <c r="C21" s="11" t="s">
        <v>55</v>
      </c>
      <c r="D21" s="37">
        <v>7.2117658757816985</v>
      </c>
      <c r="E21" s="37">
        <v>5.352644195066197</v>
      </c>
      <c r="F21" s="37">
        <v>137.09156595378477</v>
      </c>
      <c r="G21" s="37">
        <v>0</v>
      </c>
      <c r="H21" s="37">
        <v>0</v>
      </c>
      <c r="I21" s="37">
        <v>0</v>
      </c>
      <c r="J21" s="22">
        <v>10.32922179365671</v>
      </c>
      <c r="K21" s="22">
        <f t="shared" si="0"/>
        <v>159.98519781828935</v>
      </c>
      <c r="L21" s="37">
        <v>23.8920481214907</v>
      </c>
    </row>
    <row r="22" spans="2:12" ht="12.75">
      <c r="B22" s="9">
        <v>18</v>
      </c>
      <c r="C22" s="10" t="s">
        <v>56</v>
      </c>
      <c r="D22" s="37">
        <v>0</v>
      </c>
      <c r="E22" s="37">
        <v>0</v>
      </c>
      <c r="F22" s="37">
        <v>0.0270099213212</v>
      </c>
      <c r="G22" s="37">
        <v>0</v>
      </c>
      <c r="H22" s="37">
        <v>0</v>
      </c>
      <c r="I22" s="37">
        <v>0</v>
      </c>
      <c r="J22" s="22">
        <v>0</v>
      </c>
      <c r="K22" s="22">
        <f t="shared" si="0"/>
        <v>0.0270099213212</v>
      </c>
      <c r="L22" s="37">
        <v>0</v>
      </c>
    </row>
    <row r="23" spans="2:12" ht="12.75">
      <c r="B23" s="9">
        <v>19</v>
      </c>
      <c r="C23" s="11" t="s">
        <v>57</v>
      </c>
      <c r="D23" s="37">
        <v>22.52358460773879</v>
      </c>
      <c r="E23" s="37">
        <v>5.756565574169</v>
      </c>
      <c r="F23" s="37">
        <v>317.02113942340634</v>
      </c>
      <c r="G23" s="37">
        <v>0</v>
      </c>
      <c r="H23" s="37">
        <v>0</v>
      </c>
      <c r="I23" s="37">
        <v>0</v>
      </c>
      <c r="J23" s="22">
        <v>6.860934635351717</v>
      </c>
      <c r="K23" s="22">
        <f t="shared" si="0"/>
        <v>352.16222424066586</v>
      </c>
      <c r="L23" s="37">
        <v>37.120172372875814</v>
      </c>
    </row>
    <row r="24" spans="2:12" ht="12.75">
      <c r="B24" s="9">
        <v>20</v>
      </c>
      <c r="C24" s="11" t="s">
        <v>58</v>
      </c>
      <c r="D24" s="37">
        <v>427.41060145808086</v>
      </c>
      <c r="E24" s="37">
        <v>99.34048551785469</v>
      </c>
      <c r="F24" s="37">
        <v>9925.716448919338</v>
      </c>
      <c r="G24" s="37">
        <v>0</v>
      </c>
      <c r="H24" s="37">
        <v>0</v>
      </c>
      <c r="I24" s="37">
        <v>0</v>
      </c>
      <c r="J24" s="22">
        <v>2532.3742424499146</v>
      </c>
      <c r="K24" s="22">
        <f t="shared" si="0"/>
        <v>12984.841778345188</v>
      </c>
      <c r="L24" s="37">
        <v>668.116812767673</v>
      </c>
    </row>
    <row r="25" spans="2:12" ht="12.75">
      <c r="B25" s="9">
        <v>21</v>
      </c>
      <c r="C25" s="10" t="s">
        <v>59</v>
      </c>
      <c r="D25" s="37">
        <v>0.0359869002141</v>
      </c>
      <c r="E25" s="37">
        <v>0.0045504265357</v>
      </c>
      <c r="F25" s="37">
        <v>1.8620777374960997</v>
      </c>
      <c r="G25" s="37">
        <v>0</v>
      </c>
      <c r="H25" s="37">
        <v>0</v>
      </c>
      <c r="I25" s="37">
        <v>0</v>
      </c>
      <c r="J25" s="22">
        <v>0.026824204</v>
      </c>
      <c r="K25" s="22">
        <f t="shared" si="0"/>
        <v>1.9294392682458996</v>
      </c>
      <c r="L25" s="37">
        <v>0.3242665833207</v>
      </c>
    </row>
    <row r="26" spans="2:12" ht="12.75">
      <c r="B26" s="9">
        <v>22</v>
      </c>
      <c r="C26" s="11" t="s">
        <v>60</v>
      </c>
      <c r="D26" s="37">
        <v>0.06802813889279999</v>
      </c>
      <c r="E26" s="37">
        <v>0.0334542551783</v>
      </c>
      <c r="F26" s="37">
        <v>4.500548421422801</v>
      </c>
      <c r="G26" s="37">
        <v>0</v>
      </c>
      <c r="H26" s="37">
        <v>0</v>
      </c>
      <c r="I26" s="37">
        <v>0</v>
      </c>
      <c r="J26" s="22">
        <v>0.3697326190000001</v>
      </c>
      <c r="K26" s="22">
        <f t="shared" si="0"/>
        <v>4.9717634344939015</v>
      </c>
      <c r="L26" s="37">
        <v>0.7327041932489</v>
      </c>
    </row>
    <row r="27" spans="2:12" ht="12.75">
      <c r="B27" s="9">
        <v>23</v>
      </c>
      <c r="C27" s="10" t="s">
        <v>61</v>
      </c>
      <c r="D27" s="37">
        <v>0</v>
      </c>
      <c r="E27" s="37">
        <v>0</v>
      </c>
      <c r="F27" s="37">
        <v>0.11082359724879998</v>
      </c>
      <c r="G27" s="37">
        <v>0</v>
      </c>
      <c r="H27" s="37">
        <v>0</v>
      </c>
      <c r="I27" s="37">
        <v>0</v>
      </c>
      <c r="J27" s="22">
        <v>0</v>
      </c>
      <c r="K27" s="22">
        <f t="shared" si="0"/>
        <v>0.11082359724879998</v>
      </c>
      <c r="L27" s="37">
        <v>0.033811799106999996</v>
      </c>
    </row>
    <row r="28" spans="2:12" ht="12.75">
      <c r="B28" s="9">
        <v>24</v>
      </c>
      <c r="C28" s="10" t="s">
        <v>62</v>
      </c>
      <c r="D28" s="37">
        <v>0</v>
      </c>
      <c r="E28" s="37">
        <v>0.0079029035354</v>
      </c>
      <c r="F28" s="37">
        <v>0.6290244841050998</v>
      </c>
      <c r="G28" s="37">
        <v>0</v>
      </c>
      <c r="H28" s="37">
        <v>0</v>
      </c>
      <c r="I28" s="37">
        <v>0</v>
      </c>
      <c r="J28" s="22">
        <v>0.009695201000000002</v>
      </c>
      <c r="K28" s="22">
        <f t="shared" si="0"/>
        <v>0.6466225886404998</v>
      </c>
      <c r="L28" s="37">
        <v>0.0732369879641</v>
      </c>
    </row>
    <row r="29" spans="2:12" ht="12.75">
      <c r="B29" s="9">
        <v>25</v>
      </c>
      <c r="C29" s="11" t="s">
        <v>63</v>
      </c>
      <c r="D29" s="37">
        <v>64.33657544480323</v>
      </c>
      <c r="E29" s="37">
        <v>21.0493393548794</v>
      </c>
      <c r="F29" s="37">
        <v>2485.598398441858</v>
      </c>
      <c r="G29" s="37">
        <v>0</v>
      </c>
      <c r="H29" s="37">
        <v>0</v>
      </c>
      <c r="I29" s="37">
        <v>0</v>
      </c>
      <c r="J29" s="22">
        <v>111.37440819691724</v>
      </c>
      <c r="K29" s="22">
        <f t="shared" si="0"/>
        <v>2682.358721438458</v>
      </c>
      <c r="L29" s="37">
        <v>232.20637339639964</v>
      </c>
    </row>
    <row r="30" spans="2:12" ht="12.75">
      <c r="B30" s="9">
        <v>26</v>
      </c>
      <c r="C30" s="11" t="s">
        <v>64</v>
      </c>
      <c r="D30" s="37">
        <v>1.8640374008892004</v>
      </c>
      <c r="E30" s="37">
        <v>0.9923495800662999</v>
      </c>
      <c r="F30" s="37">
        <v>93.34200098703528</v>
      </c>
      <c r="G30" s="37">
        <v>0</v>
      </c>
      <c r="H30" s="37">
        <v>0</v>
      </c>
      <c r="I30" s="37">
        <v>0</v>
      </c>
      <c r="J30" s="22">
        <v>3.091980098116665</v>
      </c>
      <c r="K30" s="22">
        <f t="shared" si="0"/>
        <v>99.29036806610745</v>
      </c>
      <c r="L30" s="37">
        <v>8.6339405295984</v>
      </c>
    </row>
    <row r="31" spans="2:12" ht="12.75">
      <c r="B31" s="9">
        <v>27</v>
      </c>
      <c r="C31" s="11" t="s">
        <v>15</v>
      </c>
      <c r="D31" s="37">
        <v>24.953083726524202</v>
      </c>
      <c r="E31" s="37">
        <v>4.8688094801337</v>
      </c>
      <c r="F31" s="37">
        <v>390.3704036486691</v>
      </c>
      <c r="G31" s="37">
        <v>0</v>
      </c>
      <c r="H31" s="37">
        <v>0</v>
      </c>
      <c r="I31" s="37">
        <v>0</v>
      </c>
      <c r="J31" s="22">
        <v>15.143979706300037</v>
      </c>
      <c r="K31" s="22">
        <f t="shared" si="0"/>
        <v>435.336276561627</v>
      </c>
      <c r="L31" s="37">
        <v>61.02945785674855</v>
      </c>
    </row>
    <row r="32" spans="2:12" ht="12.75">
      <c r="B32" s="9">
        <v>28</v>
      </c>
      <c r="C32" s="11" t="s">
        <v>65</v>
      </c>
      <c r="D32" s="37">
        <v>0.27911817230718666</v>
      </c>
      <c r="E32" s="37">
        <v>0.07312524285639999</v>
      </c>
      <c r="F32" s="37">
        <v>10.720580923522304</v>
      </c>
      <c r="G32" s="37">
        <v>0</v>
      </c>
      <c r="H32" s="37">
        <v>0</v>
      </c>
      <c r="I32" s="37">
        <v>0</v>
      </c>
      <c r="J32" s="22">
        <v>0.4141345442499999</v>
      </c>
      <c r="K32" s="22">
        <f t="shared" si="0"/>
        <v>11.486958882935891</v>
      </c>
      <c r="L32" s="37">
        <v>3.1091815142830996</v>
      </c>
    </row>
    <row r="33" spans="2:12" ht="12.75">
      <c r="B33" s="9">
        <v>29</v>
      </c>
      <c r="C33" s="11" t="s">
        <v>66</v>
      </c>
      <c r="D33" s="37">
        <v>7.263181027992801</v>
      </c>
      <c r="E33" s="37">
        <v>1.3063383491028007</v>
      </c>
      <c r="F33" s="37">
        <v>203.5979145566716</v>
      </c>
      <c r="G33" s="37">
        <v>0</v>
      </c>
      <c r="H33" s="37">
        <v>0</v>
      </c>
      <c r="I33" s="37">
        <v>0</v>
      </c>
      <c r="J33" s="22">
        <v>6.622153587360861</v>
      </c>
      <c r="K33" s="22">
        <f t="shared" si="0"/>
        <v>218.78958752112806</v>
      </c>
      <c r="L33" s="37">
        <v>15.765094380698592</v>
      </c>
    </row>
    <row r="34" spans="2:12" ht="12.75">
      <c r="B34" s="9">
        <v>30</v>
      </c>
      <c r="C34" s="11" t="s">
        <v>67</v>
      </c>
      <c r="D34" s="37">
        <v>6.0353651021706005</v>
      </c>
      <c r="E34" s="37">
        <v>5.819974579027295</v>
      </c>
      <c r="F34" s="37">
        <v>425.5540992347108</v>
      </c>
      <c r="G34" s="37">
        <v>0</v>
      </c>
      <c r="H34" s="37">
        <v>0</v>
      </c>
      <c r="I34" s="37">
        <v>0</v>
      </c>
      <c r="J34" s="22">
        <v>7.1748151521959</v>
      </c>
      <c r="K34" s="22">
        <f t="shared" si="0"/>
        <v>444.5842540681046</v>
      </c>
      <c r="L34" s="37">
        <v>25.818996557232015</v>
      </c>
    </row>
    <row r="35" spans="2:12" ht="12.75">
      <c r="B35" s="9">
        <v>31</v>
      </c>
      <c r="C35" s="10" t="s">
        <v>68</v>
      </c>
      <c r="D35" s="37">
        <v>0.9258872866426999</v>
      </c>
      <c r="E35" s="37">
        <v>0.3114231020711</v>
      </c>
      <c r="F35" s="37">
        <v>1.7609444160318</v>
      </c>
      <c r="G35" s="37">
        <v>0</v>
      </c>
      <c r="H35" s="37">
        <v>0</v>
      </c>
      <c r="I35" s="37">
        <v>0</v>
      </c>
      <c r="J35" s="22">
        <v>0.15443531100000002</v>
      </c>
      <c r="K35" s="22">
        <f t="shared" si="0"/>
        <v>3.1526901157456</v>
      </c>
      <c r="L35" s="37">
        <v>0.18390415839210003</v>
      </c>
    </row>
    <row r="36" spans="2:12" ht="12.75">
      <c r="B36" s="9">
        <v>32</v>
      </c>
      <c r="C36" s="11" t="s">
        <v>102</v>
      </c>
      <c r="D36" s="37">
        <v>39.7561195920925</v>
      </c>
      <c r="E36" s="37">
        <v>16.5075090164487</v>
      </c>
      <c r="F36" s="37">
        <v>639.6443178307129</v>
      </c>
      <c r="G36" s="37">
        <v>0</v>
      </c>
      <c r="H36" s="37">
        <v>0</v>
      </c>
      <c r="I36" s="37">
        <v>0</v>
      </c>
      <c r="J36" s="22">
        <v>82.87564397985844</v>
      </c>
      <c r="K36" s="22">
        <f t="shared" si="0"/>
        <v>778.7835904191126</v>
      </c>
      <c r="L36" s="37">
        <v>110.66568021797245</v>
      </c>
    </row>
    <row r="37" spans="2:12" ht="12.75">
      <c r="B37" s="9">
        <v>33</v>
      </c>
      <c r="C37" s="11" t="s">
        <v>101</v>
      </c>
      <c r="D37" s="37">
        <v>15.643845625703808</v>
      </c>
      <c r="E37" s="37">
        <v>6.075124384953304</v>
      </c>
      <c r="F37" s="37">
        <v>588.3635123066233</v>
      </c>
      <c r="G37" s="37">
        <v>0</v>
      </c>
      <c r="H37" s="37">
        <v>0</v>
      </c>
      <c r="I37" s="37">
        <v>0</v>
      </c>
      <c r="J37" s="22">
        <v>15.951026068251695</v>
      </c>
      <c r="K37" s="22">
        <f t="shared" si="0"/>
        <v>626.0335083855322</v>
      </c>
      <c r="L37" s="37">
        <v>52.54295987619667</v>
      </c>
    </row>
    <row r="38" spans="2:12" ht="12.75">
      <c r="B38" s="9">
        <v>34</v>
      </c>
      <c r="C38" s="11" t="s">
        <v>69</v>
      </c>
      <c r="D38" s="37">
        <v>0.0353945165355</v>
      </c>
      <c r="E38" s="37">
        <v>0.0423090008927</v>
      </c>
      <c r="F38" s="37">
        <v>1.6837842249235004</v>
      </c>
      <c r="G38" s="37">
        <v>0</v>
      </c>
      <c r="H38" s="37">
        <v>0</v>
      </c>
      <c r="I38" s="37">
        <v>0</v>
      </c>
      <c r="J38" s="22">
        <v>0.0426794</v>
      </c>
      <c r="K38" s="22">
        <f t="shared" si="0"/>
        <v>1.8041671423517003</v>
      </c>
      <c r="L38" s="37">
        <v>0.24441373310640002</v>
      </c>
    </row>
    <row r="39" spans="2:12" ht="12.75">
      <c r="B39" s="9">
        <v>35</v>
      </c>
      <c r="C39" s="11" t="s">
        <v>70</v>
      </c>
      <c r="D39" s="37">
        <v>30.600599152447387</v>
      </c>
      <c r="E39" s="37">
        <v>15.681697500281722</v>
      </c>
      <c r="F39" s="37">
        <v>618.5665935938554</v>
      </c>
      <c r="G39" s="37">
        <v>0</v>
      </c>
      <c r="H39" s="37">
        <v>0</v>
      </c>
      <c r="I39" s="37">
        <v>0</v>
      </c>
      <c r="J39" s="22">
        <v>52.600462292546574</v>
      </c>
      <c r="K39" s="22">
        <f t="shared" si="0"/>
        <v>717.449352539131</v>
      </c>
      <c r="L39" s="37">
        <v>92.40650271149093</v>
      </c>
    </row>
    <row r="40" spans="2:12" ht="12.75">
      <c r="B40" s="9">
        <v>36</v>
      </c>
      <c r="C40" s="11" t="s">
        <v>71</v>
      </c>
      <c r="D40" s="37">
        <v>2.354051309140501</v>
      </c>
      <c r="E40" s="37">
        <v>1.0806186517828997</v>
      </c>
      <c r="F40" s="37">
        <v>64.17119952929627</v>
      </c>
      <c r="G40" s="37">
        <v>0</v>
      </c>
      <c r="H40" s="37">
        <v>0</v>
      </c>
      <c r="I40" s="37">
        <v>0</v>
      </c>
      <c r="J40" s="22">
        <v>2.193648348272504</v>
      </c>
      <c r="K40" s="22">
        <f t="shared" si="0"/>
        <v>69.79951783849218</v>
      </c>
      <c r="L40" s="37">
        <v>7.171595699385597</v>
      </c>
    </row>
    <row r="41" spans="2:12" ht="12.75">
      <c r="B41" s="9">
        <v>37</v>
      </c>
      <c r="C41" s="11" t="s">
        <v>72</v>
      </c>
      <c r="D41" s="37">
        <v>29.251736758519794</v>
      </c>
      <c r="E41" s="37">
        <v>15.0347122503448</v>
      </c>
      <c r="F41" s="37">
        <v>758.6384898356329</v>
      </c>
      <c r="G41" s="37">
        <v>0</v>
      </c>
      <c r="H41" s="37">
        <v>0</v>
      </c>
      <c r="I41" s="37">
        <v>0</v>
      </c>
      <c r="J41" s="22">
        <v>42.33167810301623</v>
      </c>
      <c r="K41" s="22">
        <f t="shared" si="0"/>
        <v>845.2566169475136</v>
      </c>
      <c r="L41" s="37">
        <v>94.79064586711561</v>
      </c>
    </row>
    <row r="42" spans="2:12" ht="15">
      <c r="B42" s="12" t="s">
        <v>11</v>
      </c>
      <c r="C42" s="3"/>
      <c r="D42" s="109">
        <f>SUM(D5:D41)</f>
        <v>872.8491849231413</v>
      </c>
      <c r="E42" s="23">
        <f>SUM(E5:E41)</f>
        <v>278.622278499073</v>
      </c>
      <c r="F42" s="23">
        <f>SUM(F5:F41)</f>
        <v>21333.29088821412</v>
      </c>
      <c r="G42" s="23">
        <v>0</v>
      </c>
      <c r="H42" s="23">
        <v>0</v>
      </c>
      <c r="I42" s="23">
        <v>0</v>
      </c>
      <c r="J42" s="23">
        <f>SUM(J5:J41)</f>
        <v>3084.983821990006</v>
      </c>
      <c r="K42" s="23">
        <f>SUM(K5:K41)</f>
        <v>25569.746173626325</v>
      </c>
      <c r="L42" s="23">
        <f>SUM(L5:L41)</f>
        <v>2006.4909043984717</v>
      </c>
    </row>
    <row r="43" spans="2:11" ht="12.75">
      <c r="B43" t="s">
        <v>88</v>
      </c>
      <c r="K43" s="74"/>
    </row>
    <row r="44" spans="9:11" ht="12.75">
      <c r="I44" s="38"/>
      <c r="J44" s="38"/>
      <c r="K44" s="74"/>
    </row>
    <row r="45" spans="5:12" ht="12.75">
      <c r="E45" s="106"/>
      <c r="F45" s="106"/>
      <c r="J45" s="105"/>
      <c r="L45" s="105"/>
    </row>
    <row r="46" spans="4:12" ht="12.75">
      <c r="D46" s="110"/>
      <c r="E46" s="110"/>
      <c r="F46" s="110"/>
      <c r="J46" s="106"/>
      <c r="K46" s="110"/>
      <c r="L46" s="110"/>
    </row>
    <row r="47" ht="12.75">
      <c r="K47" s="107"/>
    </row>
    <row r="48" ht="12.75">
      <c r="K48" s="107"/>
    </row>
    <row r="49" ht="12.75">
      <c r="K49" s="108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Vishakha Jambhalkar</cp:lastModifiedBy>
  <cp:lastPrinted>2014-03-24T10:58:12Z</cp:lastPrinted>
  <dcterms:created xsi:type="dcterms:W3CDTF">2014-01-06T04:43:23Z</dcterms:created>
  <dcterms:modified xsi:type="dcterms:W3CDTF">2021-03-09T08:54:34Z</dcterms:modified>
  <cp:category/>
  <cp:version/>
  <cp:contentType/>
  <cp:contentStatus/>
</cp:coreProperties>
</file>