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260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<sst xmlns="http://schemas.openxmlformats.org/spreadsheetml/2006/main" count="170" uniqueCount="133">
  <si>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</si>
  <si>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</si>
  <si>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</si>
  <si>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</si>
  <si>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</si>
  <si>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</si>
  <si>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</si>
  <si>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</si>
  <si>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</si>
  <si>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</si>
  <si>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</si>
  <si>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</si>
  <si>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</si>
  <si>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</si>
  <si>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</si>
  <si>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</si>
  <si>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</si>
  <si>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</si>
  <si>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</si>
  <si>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</si>
  <si>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</si>
  <si>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</si>
  <si>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</si>
  <si>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</si>
  <si>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</si>
  <si>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</si>
  <si>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</si>
  <si>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</si>
  <si>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</si>
  <si>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</si>
  <si>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</si>
  <si>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</si>
  <si>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</si>
  <si>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</si>
  <si>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</si>
  <si>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</si>
  <si>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</si>
  <si>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</si>
  <si>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</si>
  <si>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</si>
  <si>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</si>
  <si>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</si>
  <si>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</si>
  <si>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</si>
  <si>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</si>
  <si>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</si>
  <si>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</si>
  <si>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</si>
  <si>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</si>
  <si>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</si>
  <si>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</si>
  <si>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</si>
  <si>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</si>
  <si>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</si>
  <si>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</si>
  <si>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</si>
  <si>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</si>
  <si>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</si>
  <si>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</si>
  <si>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</si>
  <si>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</si>
  <si>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</si>
  <si>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</si>
  <si>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</si>
  <si>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</si>
  <si>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</si>
  <si>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</si>
  <si>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</si>
  <si>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</si>
  <si>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</si>
  <si>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</si>
  <si>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</si>
  <si>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</si>
  <si>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</si>
  <si>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</si>
  <si>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</si>
  <si>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</si>
  <si>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</si>
  <si>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</si>
  <si>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</si>
  <si>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</si>
  <si>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</si>
  <si>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</si>
  <si>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</si>
  <si>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</si>
  <si>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</si>
  <si>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</si>
  <si>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</si>
  <si>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</si>
  <si>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</si>
  <si>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</si>
  <si>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</si>
  <si>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</si>
  <si>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</si>
  <si>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</si>
  <si>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</si>
  <si>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</si>
  <si>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</si>
  <si>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</si>
  <si>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</si>
  <si>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</si>
  <si>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</si>
  <si>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</si>
  <si>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</si>
  <si>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</si>
  <si>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</si>
  <si>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</si>
  <si>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</si>
  <si>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</si>
  <si>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</si>
  <si>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</si>
  <si>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</si>
  <si>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</si>
  <si>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</si>
  <si>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</si>
  <si>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</si>
  <si>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</si>
  <si>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</si>
  <si>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</si>
  <si>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</si>
  <si>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</si>
  <si>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</si>
  <si>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</si>
  <si>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</si>
  <si>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</si>
  <si>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</si>
  <si>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</si>
  <si>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5 Year G-Sec ETF</t>
  </si>
  <si>
    <t>Motilal Oswal Asset Allocation Passive Fund of Fund - Aggressive</t>
  </si>
  <si>
    <t>Motilal Oswal Asset Allocation Passive Fund of Fund - Conservative</t>
  </si>
  <si>
    <t>Motilal Oswal Flexicap Fund</t>
  </si>
  <si>
    <t>Table showing State wise /Union Territory wise contribution to AAUM of category of schemes as on July 2021</t>
  </si>
  <si>
    <t>Motilal Oswal Mutual Fund: Avg Net Assets Under Management (AAUM) as on 31 July 2021 (All figures in Rs. Crore)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</si>
</sst>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2" fillId="18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43" fontId="10" fillId="0" borderId="10" xfId="42" applyFont="1" applyBorder="1" applyAlignment="1">
      <alignment horizontal="left"/>
    </xf>
    <xf numFmtId="43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43" fontId="0" fillId="10" borderId="14" xfId="42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0" fontId="2" fillId="13" borderId="11" xfId="0" applyFont="1" applyFill="1" applyBorder="1" applyAlignment="1">
      <alignment/>
    </xf>
    <xf numFmtId="43" fontId="0" fillId="13" borderId="16" xfId="42" applyFont="1" applyFill="1" applyBorder="1" applyAlignment="1">
      <alignment horizontal="right" wrapText="1"/>
    </xf>
    <xf numFmtId="43" fontId="0" fillId="13" borderId="10" xfId="42" applyFont="1" applyFill="1" applyBorder="1" applyAlignment="1">
      <alignment/>
    </xf>
    <xf numFmtId="43" fontId="0" fillId="10" borderId="12" xfId="42" applyFont="1" applyFill="1" applyBorder="1" applyAlignment="1">
      <alignment horizontal="right"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10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2" fillId="18" borderId="10" xfId="42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43" fontId="0" fillId="0" borderId="11" xfId="42" applyNumberFormat="1" applyFont="1" applyBorder="1" applyAlignment="1">
      <alignment/>
    </xf>
    <xf numFmtId="43" fontId="0" fillId="10" borderId="11" xfId="42" applyNumberFormat="1" applyFont="1" applyFill="1" applyBorder="1" applyAlignment="1">
      <alignment/>
    </xf>
    <xf numFmtId="43" fontId="0" fillId="19" borderId="11" xfId="42" applyNumberFormat="1" applyFont="1" applyFill="1" applyBorder="1" applyAlignment="1">
      <alignment/>
    </xf>
    <xf numFmtId="43" fontId="0" fillId="18" borderId="14" xfId="42" applyNumberFormat="1" applyFont="1" applyFill="1" applyBorder="1" applyAlignment="1">
      <alignment/>
    </xf>
    <xf numFmtId="43" fontId="0" fillId="13" borderId="13" xfId="42" applyNumberFormat="1" applyFont="1" applyFill="1" applyBorder="1" applyAlignment="1">
      <alignment/>
    </xf>
    <xf numFmtId="43" fontId="0" fillId="18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10" borderId="10" xfId="42" applyFont="1" applyFill="1" applyBorder="1" applyAlignment="1">
      <alignment/>
    </xf>
    <xf numFmtId="43" fontId="0" fillId="10" borderId="17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43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2" fontId="0" fillId="10" borderId="14" xfId="42" applyNumberFormat="1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43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43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2" fillId="10" borderId="20" xfId="0" applyFont="1" applyFill="1" applyBorder="1" applyAlignment="1">
      <alignment/>
    </xf>
    <xf numFmtId="43" fontId="2" fillId="12" borderId="10" xfId="42" applyFont="1" applyFill="1" applyBorder="1" applyAlignment="1">
      <alignment/>
    </xf>
    <xf numFmtId="191" fontId="0" fillId="0" borderId="0" xfId="0" applyNumberFormat="1" applyFill="1" applyAlignment="1">
      <alignment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" fillId="0" borderId="21" xfId="42" applyFont="1" applyFill="1" applyBorder="1" applyAlignment="1">
      <alignment horizontal="center"/>
    </xf>
    <xf numFmtId="43" fontId="7" fillId="0" borderId="22" xfId="42" applyFont="1" applyFill="1" applyBorder="1" applyAlignment="1">
      <alignment horizontal="center"/>
    </xf>
    <xf numFmtId="43" fontId="7" fillId="0" borderId="23" xfId="42" applyFont="1" applyFill="1" applyBorder="1" applyAlignment="1">
      <alignment horizontal="center"/>
    </xf>
    <xf numFmtId="43" fontId="7" fillId="0" borderId="21" xfId="42" applyFont="1" applyFill="1" applyBorder="1" applyAlignment="1">
      <alignment horizontal="center" vertical="top" wrapText="1"/>
    </xf>
    <xf numFmtId="43" fontId="7" fillId="0" borderId="22" xfId="42" applyFont="1" applyFill="1" applyBorder="1" applyAlignment="1">
      <alignment horizontal="center" vertical="top" wrapText="1"/>
    </xf>
    <xf numFmtId="43" fontId="7" fillId="0" borderId="23" xfId="42" applyFont="1" applyFill="1" applyBorder="1" applyAlignment="1">
      <alignment horizontal="center" vertical="top" wrapText="1"/>
    </xf>
    <xf numFmtId="43" fontId="3" fillId="0" borderId="21" xfId="42" applyFont="1" applyFill="1" applyBorder="1" applyAlignment="1">
      <alignment horizontal="center" vertical="top" wrapText="1"/>
    </xf>
    <xf numFmtId="43" fontId="3" fillId="0" borderId="22" xfId="42" applyFont="1" applyFill="1" applyBorder="1" applyAlignment="1">
      <alignment horizontal="center" vertical="top" wrapText="1"/>
    </xf>
    <xf numFmtId="43" fontId="3" fillId="0" borderId="23" xfId="42" applyFont="1" applyFill="1" applyBorder="1" applyAlignment="1">
      <alignment horizontal="center" vertical="top" wrapText="1"/>
    </xf>
    <xf numFmtId="43" fontId="7" fillId="0" borderId="24" xfId="42" applyFont="1" applyFill="1" applyBorder="1" applyAlignment="1">
      <alignment horizontal="center" vertical="top" wrapText="1"/>
    </xf>
    <xf numFmtId="43" fontId="7" fillId="0" borderId="25" xfId="42" applyFont="1" applyFill="1" applyBorder="1" applyAlignment="1">
      <alignment horizontal="center" vertical="top" wrapText="1"/>
    </xf>
    <xf numFmtId="43" fontId="7" fillId="0" borderId="26" xfId="42" applyFont="1" applyFill="1" applyBorder="1" applyAlignment="1">
      <alignment horizontal="center" vertical="top" wrapText="1"/>
    </xf>
    <xf numFmtId="43" fontId="7" fillId="0" borderId="27" xfId="42" applyFont="1" applyFill="1" applyBorder="1" applyAlignment="1">
      <alignment horizontal="center" vertical="top" wrapText="1"/>
    </xf>
    <xf numFmtId="43" fontId="7" fillId="0" borderId="28" xfId="42" applyFont="1" applyFill="1" applyBorder="1" applyAlignment="1">
      <alignment horizontal="center" vertical="top" wrapText="1"/>
    </xf>
    <xf numFmtId="43" fontId="7" fillId="0" borderId="29" xfId="42" applyFont="1" applyFill="1" applyBorder="1" applyAlignment="1">
      <alignment horizontal="center" vertical="top" wrapText="1"/>
    </xf>
    <xf numFmtId="49" fontId="45" fillId="0" borderId="26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43" fontId="7" fillId="0" borderId="30" xfId="42" applyNumberFormat="1" applyFont="1" applyFill="1" applyBorder="1" applyAlignment="1">
      <alignment horizontal="center" vertical="center" wrapText="1"/>
    </xf>
    <xf numFmtId="43" fontId="7" fillId="0" borderId="31" xfId="42" applyNumberFormat="1" applyFont="1" applyFill="1" applyBorder="1" applyAlignment="1">
      <alignment horizontal="center" vertical="center" wrapText="1"/>
    </xf>
    <xf numFmtId="43" fontId="7" fillId="0" borderId="32" xfId="42" applyNumberFormat="1" applyFont="1" applyFill="1" applyBorder="1" applyAlignment="1">
      <alignment horizontal="center" vertical="center" wrapText="1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43" fontId="0" fillId="0" borderId="17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  <xf numFmtId="203" fontId="0" fillId="0" borderId="0" xfId="0" applyNumberFormat="1" applyFill="1" applyBorder="1" applyAlignment="1">
      <alignment/>
    </xf>
    <xf numFmtId="43" fontId="0" fillId="0" borderId="34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4"/>
  <sheetViews>
    <sheetView zoomScale="84" zoomScaleNormal="84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4.00390625" style="1" bestFit="1" customWidth="1"/>
    <col min="2" max="2" width="62.28125" style="1" bestFit="1" customWidth="1"/>
    <col min="3" max="3" width="8.57421875" style="51" customWidth="1"/>
    <col min="4" max="4" width="12.00390625" style="51" customWidth="1"/>
    <col min="5" max="6" width="6.57421875" style="51" customWidth="1"/>
    <col min="7" max="7" width="11.28125" style="51" customWidth="1"/>
    <col min="8" max="8" width="11.57421875" style="51" customWidth="1"/>
    <col min="9" max="9" width="11.7109375" style="51" customWidth="1"/>
    <col min="10" max="10" width="8.140625" style="51" bestFit="1" customWidth="1"/>
    <col min="11" max="11" width="7.140625" style="51" customWidth="1"/>
    <col min="12" max="12" width="28.8515625" style="51" customWidth="1"/>
    <col min="13" max="17" width="6.57421875" style="51" customWidth="1"/>
    <col min="18" max="18" width="10.28125" style="51" customWidth="1"/>
    <col min="19" max="19" width="9.28125" style="51" customWidth="1"/>
    <col min="20" max="21" width="6.57421875" style="51" customWidth="1"/>
    <col min="22" max="22" width="10.28125" style="51" customWidth="1"/>
    <col min="23" max="23" width="7.57421875" style="51" customWidth="1"/>
    <col min="24" max="24" width="7.7109375" style="51" customWidth="1"/>
    <col min="25" max="26" width="6.57421875" style="51" customWidth="1"/>
    <col min="27" max="27" width="7.57421875" style="51" customWidth="1"/>
    <col min="28" max="29" width="10.28125" style="51" customWidth="1"/>
    <col min="30" max="31" width="6.57421875" style="51" customWidth="1"/>
    <col min="32" max="32" width="10.28125" style="51" customWidth="1"/>
    <col min="33" max="37" width="6.57421875" style="51" customWidth="1"/>
    <col min="38" max="38" width="10.28125" style="51" customWidth="1"/>
    <col min="39" max="39" width="7.7109375" style="51" customWidth="1"/>
    <col min="40" max="41" width="6.57421875" style="51" customWidth="1"/>
    <col min="42" max="42" width="9.28125" style="51" customWidth="1"/>
    <col min="43" max="43" width="6.57421875" style="51" customWidth="1"/>
    <col min="44" max="44" width="8.8515625" style="51" bestFit="1" customWidth="1"/>
    <col min="45" max="46" width="6.57421875" style="51" customWidth="1"/>
    <col min="47" max="47" width="7.57421875" style="51" customWidth="1"/>
    <col min="48" max="48" width="12.28125" style="51" customWidth="1"/>
    <col min="49" max="49" width="10.28125" style="51" customWidth="1"/>
    <col min="50" max="50" width="8.57421875" style="51" customWidth="1"/>
    <col min="51" max="51" width="7.57421875" style="51" customWidth="1"/>
    <col min="52" max="52" width="12.00390625" style="51" customWidth="1"/>
    <col min="53" max="57" width="6.57421875" style="51" customWidth="1"/>
    <col min="58" max="58" width="12.00390625" style="51" customWidth="1"/>
    <col min="59" max="60" width="10.28125" style="51" customWidth="1"/>
    <col min="61" max="61" width="6.57421875" style="51" customWidth="1"/>
    <col min="62" max="62" width="10.28125" style="51" customWidth="1"/>
    <col min="63" max="63" width="18.00390625" style="63" customWidth="1"/>
    <col min="64" max="64" width="9.140625" style="1" customWidth="1"/>
    <col min="65" max="65" width="14.8515625" style="1" bestFit="1" customWidth="1"/>
    <col min="66" max="16384" width="9.140625" style="1" customWidth="1"/>
  </cols>
  <sheetData>
    <row r="1" spans="1:63" s="135" customFormat="1" ht="19.5" thickBot="1">
      <c r="A1" s="124" t="s">
        <v>0</v>
      </c>
      <c r="B1" s="119" t="s">
        <v>28</v>
      </c>
      <c r="C1" s="110" t="s">
        <v>132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</row>
    <row r="2" spans="1:63" s="136" customFormat="1" ht="18.75" customHeight="1" thickBot="1">
      <c r="A2" s="125"/>
      <c r="B2" s="120"/>
      <c r="C2" s="107" t="s">
        <v>27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107" t="s">
        <v>25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9"/>
      <c r="AQ2" s="107" t="s">
        <v>26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9"/>
      <c r="BK2" s="121" t="s">
        <v>23</v>
      </c>
    </row>
    <row r="3" spans="1:63" s="137" customFormat="1" ht="15.75" thickBot="1">
      <c r="A3" s="125"/>
      <c r="B3" s="120"/>
      <c r="C3" s="104" t="s">
        <v>112</v>
      </c>
      <c r="D3" s="105"/>
      <c r="E3" s="105"/>
      <c r="F3" s="105"/>
      <c r="G3" s="105"/>
      <c r="H3" s="105"/>
      <c r="I3" s="105"/>
      <c r="J3" s="105"/>
      <c r="K3" s="105"/>
      <c r="L3" s="106"/>
      <c r="M3" s="104" t="s">
        <v>113</v>
      </c>
      <c r="N3" s="105"/>
      <c r="O3" s="105"/>
      <c r="P3" s="105"/>
      <c r="Q3" s="105"/>
      <c r="R3" s="105"/>
      <c r="S3" s="105"/>
      <c r="T3" s="105"/>
      <c r="U3" s="105"/>
      <c r="V3" s="106"/>
      <c r="W3" s="104" t="s">
        <v>112</v>
      </c>
      <c r="X3" s="105"/>
      <c r="Y3" s="105"/>
      <c r="Z3" s="105"/>
      <c r="AA3" s="105"/>
      <c r="AB3" s="105"/>
      <c r="AC3" s="105"/>
      <c r="AD3" s="105"/>
      <c r="AE3" s="105"/>
      <c r="AF3" s="106"/>
      <c r="AG3" s="104" t="s">
        <v>113</v>
      </c>
      <c r="AH3" s="105"/>
      <c r="AI3" s="105"/>
      <c r="AJ3" s="105"/>
      <c r="AK3" s="105"/>
      <c r="AL3" s="105"/>
      <c r="AM3" s="105"/>
      <c r="AN3" s="105"/>
      <c r="AO3" s="105"/>
      <c r="AP3" s="106"/>
      <c r="AQ3" s="104" t="s">
        <v>112</v>
      </c>
      <c r="AR3" s="105"/>
      <c r="AS3" s="105"/>
      <c r="AT3" s="105"/>
      <c r="AU3" s="105"/>
      <c r="AV3" s="105"/>
      <c r="AW3" s="105"/>
      <c r="AX3" s="105"/>
      <c r="AY3" s="105"/>
      <c r="AZ3" s="106"/>
      <c r="BA3" s="104" t="s">
        <v>113</v>
      </c>
      <c r="BB3" s="105"/>
      <c r="BC3" s="105"/>
      <c r="BD3" s="105"/>
      <c r="BE3" s="105"/>
      <c r="BF3" s="105"/>
      <c r="BG3" s="105"/>
      <c r="BH3" s="105"/>
      <c r="BI3" s="105"/>
      <c r="BJ3" s="106"/>
      <c r="BK3" s="122"/>
    </row>
    <row r="4" spans="1:63" s="137" customFormat="1" ht="15">
      <c r="A4" s="125"/>
      <c r="B4" s="120"/>
      <c r="C4" s="113" t="s">
        <v>34</v>
      </c>
      <c r="D4" s="114"/>
      <c r="E4" s="114"/>
      <c r="F4" s="114"/>
      <c r="G4" s="115"/>
      <c r="H4" s="116" t="s">
        <v>35</v>
      </c>
      <c r="I4" s="117"/>
      <c r="J4" s="117"/>
      <c r="K4" s="117"/>
      <c r="L4" s="118"/>
      <c r="M4" s="113" t="s">
        <v>34</v>
      </c>
      <c r="N4" s="114"/>
      <c r="O4" s="114"/>
      <c r="P4" s="114"/>
      <c r="Q4" s="115"/>
      <c r="R4" s="116" t="s">
        <v>35</v>
      </c>
      <c r="S4" s="117"/>
      <c r="T4" s="117"/>
      <c r="U4" s="117"/>
      <c r="V4" s="118"/>
      <c r="W4" s="113" t="s">
        <v>34</v>
      </c>
      <c r="X4" s="114"/>
      <c r="Y4" s="114"/>
      <c r="Z4" s="114"/>
      <c r="AA4" s="115"/>
      <c r="AB4" s="116" t="s">
        <v>35</v>
      </c>
      <c r="AC4" s="117"/>
      <c r="AD4" s="117"/>
      <c r="AE4" s="117"/>
      <c r="AF4" s="118"/>
      <c r="AG4" s="113" t="s">
        <v>34</v>
      </c>
      <c r="AH4" s="114"/>
      <c r="AI4" s="114"/>
      <c r="AJ4" s="114"/>
      <c r="AK4" s="115"/>
      <c r="AL4" s="116" t="s">
        <v>35</v>
      </c>
      <c r="AM4" s="117"/>
      <c r="AN4" s="117"/>
      <c r="AO4" s="117"/>
      <c r="AP4" s="118"/>
      <c r="AQ4" s="113" t="s">
        <v>34</v>
      </c>
      <c r="AR4" s="114"/>
      <c r="AS4" s="114"/>
      <c r="AT4" s="114"/>
      <c r="AU4" s="115"/>
      <c r="AV4" s="116" t="s">
        <v>35</v>
      </c>
      <c r="AW4" s="117"/>
      <c r="AX4" s="117"/>
      <c r="AY4" s="117"/>
      <c r="AZ4" s="118"/>
      <c r="BA4" s="113" t="s">
        <v>34</v>
      </c>
      <c r="BB4" s="114"/>
      <c r="BC4" s="114"/>
      <c r="BD4" s="114"/>
      <c r="BE4" s="115"/>
      <c r="BF4" s="116" t="s">
        <v>35</v>
      </c>
      <c r="BG4" s="117"/>
      <c r="BH4" s="117"/>
      <c r="BI4" s="117"/>
      <c r="BJ4" s="118"/>
      <c r="BK4" s="122"/>
    </row>
    <row r="5" spans="1:63" s="138" customFormat="1" ht="15" customHeight="1">
      <c r="A5" s="125"/>
      <c r="B5" s="120"/>
      <c r="C5" s="54">
        <v>1</v>
      </c>
      <c r="D5" s="55">
        <v>2</v>
      </c>
      <c r="E5" s="55">
        <v>3</v>
      </c>
      <c r="F5" s="55">
        <v>4</v>
      </c>
      <c r="G5" s="56">
        <v>5</v>
      </c>
      <c r="H5" s="54">
        <v>1</v>
      </c>
      <c r="I5" s="55">
        <v>2</v>
      </c>
      <c r="J5" s="55">
        <v>3</v>
      </c>
      <c r="K5" s="55">
        <v>4</v>
      </c>
      <c r="L5" s="56">
        <v>5</v>
      </c>
      <c r="M5" s="54">
        <v>1</v>
      </c>
      <c r="N5" s="55">
        <v>2</v>
      </c>
      <c r="O5" s="55">
        <v>3</v>
      </c>
      <c r="P5" s="55">
        <v>4</v>
      </c>
      <c r="Q5" s="56">
        <v>5</v>
      </c>
      <c r="R5" s="54">
        <v>1</v>
      </c>
      <c r="S5" s="55">
        <v>2</v>
      </c>
      <c r="T5" s="55">
        <v>3</v>
      </c>
      <c r="U5" s="55">
        <v>4</v>
      </c>
      <c r="V5" s="56">
        <v>5</v>
      </c>
      <c r="W5" s="54">
        <v>1</v>
      </c>
      <c r="X5" s="55">
        <v>2</v>
      </c>
      <c r="Y5" s="55">
        <v>3</v>
      </c>
      <c r="Z5" s="55">
        <v>4</v>
      </c>
      <c r="AA5" s="56">
        <v>5</v>
      </c>
      <c r="AB5" s="54">
        <v>1</v>
      </c>
      <c r="AC5" s="55">
        <v>2</v>
      </c>
      <c r="AD5" s="55">
        <v>3</v>
      </c>
      <c r="AE5" s="55">
        <v>4</v>
      </c>
      <c r="AF5" s="56">
        <v>5</v>
      </c>
      <c r="AG5" s="54">
        <v>1</v>
      </c>
      <c r="AH5" s="55">
        <v>2</v>
      </c>
      <c r="AI5" s="55">
        <v>3</v>
      </c>
      <c r="AJ5" s="55">
        <v>4</v>
      </c>
      <c r="AK5" s="56">
        <v>5</v>
      </c>
      <c r="AL5" s="54">
        <v>1</v>
      </c>
      <c r="AM5" s="55">
        <v>2</v>
      </c>
      <c r="AN5" s="55">
        <v>3</v>
      </c>
      <c r="AO5" s="55">
        <v>4</v>
      </c>
      <c r="AP5" s="56">
        <v>5</v>
      </c>
      <c r="AQ5" s="54">
        <v>1</v>
      </c>
      <c r="AR5" s="55">
        <v>2</v>
      </c>
      <c r="AS5" s="55">
        <v>3</v>
      </c>
      <c r="AT5" s="55">
        <v>4</v>
      </c>
      <c r="AU5" s="56">
        <v>5</v>
      </c>
      <c r="AV5" s="54">
        <v>1</v>
      </c>
      <c r="AW5" s="55">
        <v>2</v>
      </c>
      <c r="AX5" s="55">
        <v>3</v>
      </c>
      <c r="AY5" s="55">
        <v>4</v>
      </c>
      <c r="AZ5" s="56">
        <v>5</v>
      </c>
      <c r="BA5" s="54">
        <v>1</v>
      </c>
      <c r="BB5" s="55">
        <v>2</v>
      </c>
      <c r="BC5" s="55">
        <v>3</v>
      </c>
      <c r="BD5" s="55">
        <v>4</v>
      </c>
      <c r="BE5" s="56">
        <v>5</v>
      </c>
      <c r="BF5" s="54">
        <v>1</v>
      </c>
      <c r="BG5" s="55">
        <v>2</v>
      </c>
      <c r="BH5" s="55">
        <v>3</v>
      </c>
      <c r="BI5" s="55">
        <v>4</v>
      </c>
      <c r="BJ5" s="56">
        <v>5</v>
      </c>
      <c r="BK5" s="123"/>
    </row>
    <row r="6" spans="1:63" s="34" customFormat="1" ht="12.75">
      <c r="A6" s="4" t="s">
        <v>0</v>
      </c>
      <c r="B6" s="10" t="s">
        <v>6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3"/>
    </row>
    <row r="7" spans="1:63" s="34" customFormat="1" ht="12.75">
      <c r="A7" s="4" t="s">
        <v>75</v>
      </c>
      <c r="B7" s="11" t="s">
        <v>12</v>
      </c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4"/>
    </row>
    <row r="8" spans="1:65" s="34" customFormat="1" ht="12.75">
      <c r="A8" s="20"/>
      <c r="B8" s="21" t="s">
        <v>126</v>
      </c>
      <c r="C8" s="79">
        <v>0</v>
      </c>
      <c r="D8" s="80">
        <v>164.8042427187095</v>
      </c>
      <c r="E8" s="80">
        <v>0</v>
      </c>
      <c r="F8" s="80">
        <v>0</v>
      </c>
      <c r="G8" s="81">
        <v>0</v>
      </c>
      <c r="H8" s="82">
        <v>18.13616670563231</v>
      </c>
      <c r="I8" s="80">
        <v>58.56923466361129</v>
      </c>
      <c r="J8" s="80">
        <v>0</v>
      </c>
      <c r="K8" s="80">
        <v>0</v>
      </c>
      <c r="L8" s="81">
        <v>137.37862469828204</v>
      </c>
      <c r="M8" s="82">
        <v>0</v>
      </c>
      <c r="N8" s="80">
        <v>0</v>
      </c>
      <c r="O8" s="80">
        <v>0</v>
      </c>
      <c r="P8" s="80">
        <v>0</v>
      </c>
      <c r="Q8" s="81">
        <v>0</v>
      </c>
      <c r="R8" s="82">
        <v>5.6963770003774</v>
      </c>
      <c r="S8" s="80">
        <v>0.6028789993539999</v>
      </c>
      <c r="T8" s="80">
        <v>0</v>
      </c>
      <c r="U8" s="80">
        <v>0</v>
      </c>
      <c r="V8" s="81">
        <v>19.8219862069012</v>
      </c>
      <c r="W8" s="82">
        <v>0</v>
      </c>
      <c r="X8" s="80">
        <v>0</v>
      </c>
      <c r="Y8" s="80">
        <v>0</v>
      </c>
      <c r="Z8" s="80">
        <v>0</v>
      </c>
      <c r="AA8" s="81">
        <v>0</v>
      </c>
      <c r="AB8" s="82">
        <v>0.04490775912890001</v>
      </c>
      <c r="AC8" s="80">
        <v>1.2872339516127</v>
      </c>
      <c r="AD8" s="80">
        <v>0</v>
      </c>
      <c r="AE8" s="80">
        <v>0</v>
      </c>
      <c r="AF8" s="81">
        <v>5.075929034128399</v>
      </c>
      <c r="AG8" s="82">
        <v>0</v>
      </c>
      <c r="AH8" s="80">
        <v>0</v>
      </c>
      <c r="AI8" s="80">
        <v>0</v>
      </c>
      <c r="AJ8" s="80">
        <v>0</v>
      </c>
      <c r="AK8" s="81">
        <v>0</v>
      </c>
      <c r="AL8" s="82">
        <v>0</v>
      </c>
      <c r="AM8" s="80">
        <v>0</v>
      </c>
      <c r="AN8" s="80">
        <v>0</v>
      </c>
      <c r="AO8" s="80">
        <v>0</v>
      </c>
      <c r="AP8" s="81">
        <v>0</v>
      </c>
      <c r="AQ8" s="82">
        <v>0</v>
      </c>
      <c r="AR8" s="80">
        <v>0</v>
      </c>
      <c r="AS8" s="80">
        <v>0</v>
      </c>
      <c r="AT8" s="80">
        <v>0</v>
      </c>
      <c r="AU8" s="81">
        <v>0</v>
      </c>
      <c r="AV8" s="82">
        <v>53.96000728822137</v>
      </c>
      <c r="AW8" s="80">
        <v>28.30130411495509</v>
      </c>
      <c r="AX8" s="80">
        <v>0</v>
      </c>
      <c r="AY8" s="80">
        <v>0</v>
      </c>
      <c r="AZ8" s="81">
        <v>217.80941939787053</v>
      </c>
      <c r="BA8" s="82">
        <v>0</v>
      </c>
      <c r="BB8" s="80">
        <v>0</v>
      </c>
      <c r="BC8" s="80">
        <v>0</v>
      </c>
      <c r="BD8" s="80">
        <v>0</v>
      </c>
      <c r="BE8" s="81">
        <v>0</v>
      </c>
      <c r="BF8" s="82">
        <v>15.7382912820772</v>
      </c>
      <c r="BG8" s="80">
        <v>4.4373625559961996</v>
      </c>
      <c r="BH8" s="80">
        <v>0</v>
      </c>
      <c r="BI8" s="80">
        <v>0</v>
      </c>
      <c r="BJ8" s="81">
        <v>35.7421072099155</v>
      </c>
      <c r="BK8" s="83">
        <f>SUM(C8:BJ8)</f>
        <v>767.4060735867736</v>
      </c>
      <c r="BM8" s="139"/>
    </row>
    <row r="9" spans="1:63" s="34" customFormat="1" ht="12.75">
      <c r="A9" s="4"/>
      <c r="B9" s="75" t="s">
        <v>84</v>
      </c>
      <c r="C9" s="77">
        <f>SUM(C8)</f>
        <v>0</v>
      </c>
      <c r="D9" s="76">
        <f aca="true" t="shared" si="0" ref="D9:BK9">SUM(D8)</f>
        <v>164.8042427187095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18.13616670563231</v>
      </c>
      <c r="I9" s="76">
        <f t="shared" si="0"/>
        <v>58.56923466361129</v>
      </c>
      <c r="J9" s="76">
        <f t="shared" si="0"/>
        <v>0</v>
      </c>
      <c r="K9" s="76">
        <f t="shared" si="0"/>
        <v>0</v>
      </c>
      <c r="L9" s="76">
        <f t="shared" si="0"/>
        <v>137.37862469828204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5.6963770003774</v>
      </c>
      <c r="S9" s="76">
        <f t="shared" si="0"/>
        <v>0.6028789993539999</v>
      </c>
      <c r="T9" s="76">
        <f t="shared" si="0"/>
        <v>0</v>
      </c>
      <c r="U9" s="76">
        <f t="shared" si="0"/>
        <v>0</v>
      </c>
      <c r="V9" s="76">
        <f t="shared" si="0"/>
        <v>19.8219862069012</v>
      </c>
      <c r="W9" s="76">
        <f t="shared" si="0"/>
        <v>0</v>
      </c>
      <c r="X9" s="76">
        <f t="shared" si="0"/>
        <v>0</v>
      </c>
      <c r="Y9" s="76">
        <f t="shared" si="0"/>
        <v>0</v>
      </c>
      <c r="Z9" s="76">
        <f t="shared" si="0"/>
        <v>0</v>
      </c>
      <c r="AA9" s="76">
        <f t="shared" si="0"/>
        <v>0</v>
      </c>
      <c r="AB9" s="76">
        <f t="shared" si="0"/>
        <v>0.04490775912890001</v>
      </c>
      <c r="AC9" s="76">
        <f t="shared" si="0"/>
        <v>1.2872339516127</v>
      </c>
      <c r="AD9" s="76">
        <f t="shared" si="0"/>
        <v>0</v>
      </c>
      <c r="AE9" s="76">
        <f t="shared" si="0"/>
        <v>0</v>
      </c>
      <c r="AF9" s="76">
        <f t="shared" si="0"/>
        <v>5.075929034128399</v>
      </c>
      <c r="AG9" s="76">
        <f t="shared" si="0"/>
        <v>0</v>
      </c>
      <c r="AH9" s="76">
        <f t="shared" si="0"/>
        <v>0</v>
      </c>
      <c r="AI9" s="76">
        <f t="shared" si="0"/>
        <v>0</v>
      </c>
      <c r="AJ9" s="76">
        <f t="shared" si="0"/>
        <v>0</v>
      </c>
      <c r="AK9" s="76">
        <f t="shared" si="0"/>
        <v>0</v>
      </c>
      <c r="AL9" s="76">
        <f t="shared" si="0"/>
        <v>0</v>
      </c>
      <c r="AM9" s="76">
        <f t="shared" si="0"/>
        <v>0</v>
      </c>
      <c r="AN9" s="76">
        <f t="shared" si="0"/>
        <v>0</v>
      </c>
      <c r="AO9" s="76">
        <f t="shared" si="0"/>
        <v>0</v>
      </c>
      <c r="AP9" s="76">
        <f t="shared" si="0"/>
        <v>0</v>
      </c>
      <c r="AQ9" s="76">
        <f t="shared" si="0"/>
        <v>0</v>
      </c>
      <c r="AR9" s="76">
        <f t="shared" si="0"/>
        <v>0</v>
      </c>
      <c r="AS9" s="76">
        <f t="shared" si="0"/>
        <v>0</v>
      </c>
      <c r="AT9" s="76">
        <f t="shared" si="0"/>
        <v>0</v>
      </c>
      <c r="AU9" s="76">
        <f t="shared" si="0"/>
        <v>0</v>
      </c>
      <c r="AV9" s="76">
        <f t="shared" si="0"/>
        <v>53.96000728822137</v>
      </c>
      <c r="AW9" s="76">
        <f t="shared" si="0"/>
        <v>28.30130411495509</v>
      </c>
      <c r="AX9" s="76">
        <f t="shared" si="0"/>
        <v>0</v>
      </c>
      <c r="AY9" s="76">
        <f t="shared" si="0"/>
        <v>0</v>
      </c>
      <c r="AZ9" s="76">
        <f t="shared" si="0"/>
        <v>217.80941939787053</v>
      </c>
      <c r="BA9" s="76">
        <f t="shared" si="0"/>
        <v>0</v>
      </c>
      <c r="BB9" s="76">
        <f t="shared" si="0"/>
        <v>0</v>
      </c>
      <c r="BC9" s="76">
        <f t="shared" si="0"/>
        <v>0</v>
      </c>
      <c r="BD9" s="76">
        <f t="shared" si="0"/>
        <v>0</v>
      </c>
      <c r="BE9" s="76">
        <f t="shared" si="0"/>
        <v>0</v>
      </c>
      <c r="BF9" s="76">
        <f t="shared" si="0"/>
        <v>15.7382912820772</v>
      </c>
      <c r="BG9" s="76">
        <f t="shared" si="0"/>
        <v>4.4373625559961996</v>
      </c>
      <c r="BH9" s="76">
        <f t="shared" si="0"/>
        <v>0</v>
      </c>
      <c r="BI9" s="76">
        <f t="shared" si="0"/>
        <v>0</v>
      </c>
      <c r="BJ9" s="76">
        <f t="shared" si="0"/>
        <v>35.7421072099155</v>
      </c>
      <c r="BK9" s="76">
        <f t="shared" si="0"/>
        <v>767.4060735867736</v>
      </c>
    </row>
    <row r="10" spans="1:63" s="34" customFormat="1" ht="12.75">
      <c r="A10" s="4" t="s">
        <v>76</v>
      </c>
      <c r="B10" s="11" t="s">
        <v>3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3"/>
    </row>
    <row r="11" spans="1:63" s="34" customFormat="1" ht="12.75">
      <c r="A11" s="4"/>
      <c r="B11" s="84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88"/>
    </row>
    <row r="12" spans="1:63" s="34" customFormat="1" ht="12.75">
      <c r="A12" s="4"/>
      <c r="B12" s="84" t="s">
        <v>85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88"/>
    </row>
    <row r="13" spans="1:63" s="34" customFormat="1" ht="12.75">
      <c r="A13" s="4" t="s">
        <v>77</v>
      </c>
      <c r="B13" s="85" t="s">
        <v>10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</row>
    <row r="14" spans="1:63" s="34" customFormat="1" ht="12.75">
      <c r="A14" s="4"/>
      <c r="B14" s="84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88"/>
    </row>
    <row r="15" spans="1:63" s="34" customFormat="1" ht="12.75">
      <c r="A15" s="4"/>
      <c r="B15" s="84" t="s">
        <v>92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88"/>
    </row>
    <row r="16" spans="1:63" s="34" customFormat="1" ht="12.75">
      <c r="A16" s="4" t="s">
        <v>78</v>
      </c>
      <c r="B16" s="85" t="s">
        <v>13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</row>
    <row r="17" spans="1:63" s="34" customFormat="1" ht="12.75">
      <c r="A17" s="33"/>
      <c r="B17" s="86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88"/>
    </row>
    <row r="18" spans="1:63" s="34" customFormat="1" ht="12.75">
      <c r="A18" s="33"/>
      <c r="B18" s="86" t="s">
        <v>91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88"/>
    </row>
    <row r="19" spans="1:63" s="34" customFormat="1" ht="12.75">
      <c r="A19" s="4" t="s">
        <v>80</v>
      </c>
      <c r="B19" s="87" t="s">
        <v>96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</row>
    <row r="20" spans="1:63" s="34" customFormat="1" ht="12.75">
      <c r="A20" s="4"/>
      <c r="B20" s="84" t="s">
        <v>36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88"/>
    </row>
    <row r="21" spans="1:63" s="34" customFormat="1" ht="12.75">
      <c r="A21" s="4"/>
      <c r="B21" s="84" t="s">
        <v>90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88"/>
    </row>
    <row r="22" spans="1:63" s="34" customFormat="1" ht="12.75">
      <c r="A22" s="4" t="s">
        <v>81</v>
      </c>
      <c r="B22" s="11" t="s">
        <v>14</v>
      </c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3"/>
    </row>
    <row r="23" spans="1:65" s="34" customFormat="1" ht="12">
      <c r="A23" s="31"/>
      <c r="B23" s="89" t="s">
        <v>106</v>
      </c>
      <c r="C23" s="45">
        <v>0</v>
      </c>
      <c r="D23" s="45">
        <v>4.4129217059999</v>
      </c>
      <c r="E23" s="45">
        <v>0</v>
      </c>
      <c r="F23" s="45">
        <v>0</v>
      </c>
      <c r="G23" s="45">
        <v>0</v>
      </c>
      <c r="H23" s="45">
        <v>2.7428461128554145</v>
      </c>
      <c r="I23" s="45">
        <v>8.3672297042898</v>
      </c>
      <c r="J23" s="45">
        <v>0</v>
      </c>
      <c r="K23" s="45">
        <v>0</v>
      </c>
      <c r="L23" s="45">
        <v>10.094807601546599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0.9568448514487999</v>
      </c>
      <c r="S23" s="45">
        <v>0.053958447548299995</v>
      </c>
      <c r="T23" s="45">
        <v>0</v>
      </c>
      <c r="U23" s="45">
        <v>0</v>
      </c>
      <c r="V23" s="45">
        <v>0.20996491158039998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0.0006012610321</v>
      </c>
      <c r="AC23" s="45">
        <v>0.08414710629000001</v>
      </c>
      <c r="AD23" s="45">
        <v>0</v>
      </c>
      <c r="AE23" s="45">
        <v>0</v>
      </c>
      <c r="AF23" s="45">
        <v>0.1339933483224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1.1661023250966003</v>
      </c>
      <c r="AS23" s="45">
        <v>0</v>
      </c>
      <c r="AT23" s="45">
        <v>0</v>
      </c>
      <c r="AU23" s="45">
        <v>0</v>
      </c>
      <c r="AV23" s="45">
        <v>10.2049448050198</v>
      </c>
      <c r="AW23" s="45">
        <v>5.442537699188505</v>
      </c>
      <c r="AX23" s="45">
        <v>0</v>
      </c>
      <c r="AY23" s="45">
        <v>0</v>
      </c>
      <c r="AZ23" s="45">
        <v>32.82720399952159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4.3555662046547</v>
      </c>
      <c r="BG23" s="45">
        <v>1.2462278611276998</v>
      </c>
      <c r="BH23" s="45">
        <v>0</v>
      </c>
      <c r="BI23" s="45">
        <v>0</v>
      </c>
      <c r="BJ23" s="45">
        <v>7.586036052316099</v>
      </c>
      <c r="BK23" s="58">
        <f>SUM(C23:BJ23)</f>
        <v>89.88593399783872</v>
      </c>
      <c r="BM23" s="139"/>
    </row>
    <row r="24" spans="1:65" s="34" customFormat="1" ht="12.75">
      <c r="A24" s="20"/>
      <c r="B24" s="21" t="s">
        <v>125</v>
      </c>
      <c r="C24" s="82">
        <v>0</v>
      </c>
      <c r="D24" s="82">
        <v>0.5389736961612</v>
      </c>
      <c r="E24" s="82">
        <v>0</v>
      </c>
      <c r="F24" s="82">
        <v>0</v>
      </c>
      <c r="G24" s="82">
        <v>0</v>
      </c>
      <c r="H24" s="82">
        <v>7.763800454476953</v>
      </c>
      <c r="I24" s="82">
        <v>5.898699327193</v>
      </c>
      <c r="J24" s="82">
        <v>0</v>
      </c>
      <c r="K24" s="82">
        <v>0</v>
      </c>
      <c r="L24" s="82">
        <v>11.4766010258372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4.1464413862528</v>
      </c>
      <c r="S24" s="82">
        <v>0.045446446032</v>
      </c>
      <c r="T24" s="82">
        <v>0</v>
      </c>
      <c r="U24" s="82">
        <v>0</v>
      </c>
      <c r="V24" s="82">
        <v>0.9315764918058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0.0698021781289</v>
      </c>
      <c r="AC24" s="82">
        <v>0.6542523789031</v>
      </c>
      <c r="AD24" s="82">
        <v>0</v>
      </c>
      <c r="AE24" s="82">
        <v>0</v>
      </c>
      <c r="AF24" s="82">
        <v>2.6022167899675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0.0106262113548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0.0120480560967</v>
      </c>
      <c r="AS24" s="82">
        <v>0</v>
      </c>
      <c r="AT24" s="82">
        <v>0</v>
      </c>
      <c r="AU24" s="82">
        <v>0</v>
      </c>
      <c r="AV24" s="82">
        <v>41.022688009388276</v>
      </c>
      <c r="AW24" s="82">
        <v>25.5930110276719</v>
      </c>
      <c r="AX24" s="82">
        <v>0</v>
      </c>
      <c r="AY24" s="82">
        <v>0</v>
      </c>
      <c r="AZ24" s="82">
        <v>95.85334402217083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16.495396883631695</v>
      </c>
      <c r="BG24" s="82">
        <v>1.8645524153856994</v>
      </c>
      <c r="BH24" s="82">
        <v>0</v>
      </c>
      <c r="BI24" s="82">
        <v>0</v>
      </c>
      <c r="BJ24" s="82">
        <v>13.682153170348101</v>
      </c>
      <c r="BK24" s="83">
        <f>SUM(C24:BJ24)</f>
        <v>228.66162997080644</v>
      </c>
      <c r="BM24" s="139"/>
    </row>
    <row r="25" spans="1:65" s="34" customFormat="1" ht="12">
      <c r="A25" s="32"/>
      <c r="B25" s="35" t="s">
        <v>89</v>
      </c>
      <c r="C25" s="46">
        <f>+SUM(C23:C24)</f>
        <v>0</v>
      </c>
      <c r="D25" s="48">
        <f aca="true" t="shared" si="1" ref="D25:BJ25">+SUM(D23:D24)</f>
        <v>4.9518954021611</v>
      </c>
      <c r="E25" s="48">
        <f t="shared" si="1"/>
        <v>0</v>
      </c>
      <c r="F25" s="48">
        <f t="shared" si="1"/>
        <v>0</v>
      </c>
      <c r="G25" s="48">
        <f t="shared" si="1"/>
        <v>0</v>
      </c>
      <c r="H25" s="48">
        <f t="shared" si="1"/>
        <v>10.506646567332368</v>
      </c>
      <c r="I25" s="48">
        <f t="shared" si="1"/>
        <v>14.2659290314828</v>
      </c>
      <c r="J25" s="48">
        <f t="shared" si="1"/>
        <v>0</v>
      </c>
      <c r="K25" s="48">
        <f t="shared" si="1"/>
        <v>0</v>
      </c>
      <c r="L25" s="48">
        <f t="shared" si="1"/>
        <v>21.571408627383796</v>
      </c>
      <c r="M25" s="48">
        <f t="shared" si="1"/>
        <v>0</v>
      </c>
      <c r="N25" s="48">
        <f t="shared" si="1"/>
        <v>0</v>
      </c>
      <c r="O25" s="48">
        <f t="shared" si="1"/>
        <v>0</v>
      </c>
      <c r="P25" s="48">
        <f t="shared" si="1"/>
        <v>0</v>
      </c>
      <c r="Q25" s="48">
        <f t="shared" si="1"/>
        <v>0</v>
      </c>
      <c r="R25" s="48">
        <f t="shared" si="1"/>
        <v>5.1032862377015995</v>
      </c>
      <c r="S25" s="48">
        <f t="shared" si="1"/>
        <v>0.0994048935803</v>
      </c>
      <c r="T25" s="48">
        <f t="shared" si="1"/>
        <v>0</v>
      </c>
      <c r="U25" s="48">
        <f t="shared" si="1"/>
        <v>0</v>
      </c>
      <c r="V25" s="48">
        <f t="shared" si="1"/>
        <v>1.1415414033862001</v>
      </c>
      <c r="W25" s="48">
        <f t="shared" si="1"/>
        <v>0</v>
      </c>
      <c r="X25" s="48">
        <f t="shared" si="1"/>
        <v>0</v>
      </c>
      <c r="Y25" s="48">
        <f t="shared" si="1"/>
        <v>0</v>
      </c>
      <c r="Z25" s="48">
        <f t="shared" si="1"/>
        <v>0</v>
      </c>
      <c r="AA25" s="48">
        <f t="shared" si="1"/>
        <v>0</v>
      </c>
      <c r="AB25" s="48">
        <f t="shared" si="1"/>
        <v>0.07040343916099999</v>
      </c>
      <c r="AC25" s="48">
        <f t="shared" si="1"/>
        <v>0.7383994851931</v>
      </c>
      <c r="AD25" s="48">
        <f t="shared" si="1"/>
        <v>0</v>
      </c>
      <c r="AE25" s="48">
        <f t="shared" si="1"/>
        <v>0</v>
      </c>
      <c r="AF25" s="48">
        <f t="shared" si="1"/>
        <v>2.7362101382899002</v>
      </c>
      <c r="AG25" s="48">
        <f t="shared" si="1"/>
        <v>0</v>
      </c>
      <c r="AH25" s="48">
        <f t="shared" si="1"/>
        <v>0</v>
      </c>
      <c r="AI25" s="48">
        <f t="shared" si="1"/>
        <v>0</v>
      </c>
      <c r="AJ25" s="48">
        <f t="shared" si="1"/>
        <v>0</v>
      </c>
      <c r="AK25" s="48">
        <f t="shared" si="1"/>
        <v>0</v>
      </c>
      <c r="AL25" s="48">
        <f t="shared" si="1"/>
        <v>0.0106262113548</v>
      </c>
      <c r="AM25" s="48">
        <f t="shared" si="1"/>
        <v>0</v>
      </c>
      <c r="AN25" s="48">
        <f t="shared" si="1"/>
        <v>0</v>
      </c>
      <c r="AO25" s="48">
        <f t="shared" si="1"/>
        <v>0</v>
      </c>
      <c r="AP25" s="48">
        <f t="shared" si="1"/>
        <v>0</v>
      </c>
      <c r="AQ25" s="48">
        <f t="shared" si="1"/>
        <v>0</v>
      </c>
      <c r="AR25" s="48">
        <f t="shared" si="1"/>
        <v>1.1781503811933003</v>
      </c>
      <c r="AS25" s="48">
        <f t="shared" si="1"/>
        <v>0</v>
      </c>
      <c r="AT25" s="48">
        <f t="shared" si="1"/>
        <v>0</v>
      </c>
      <c r="AU25" s="48">
        <f t="shared" si="1"/>
        <v>0</v>
      </c>
      <c r="AV25" s="48">
        <f t="shared" si="1"/>
        <v>51.227632814408075</v>
      </c>
      <c r="AW25" s="48">
        <f t="shared" si="1"/>
        <v>31.035548726860405</v>
      </c>
      <c r="AX25" s="48">
        <f t="shared" si="1"/>
        <v>0</v>
      </c>
      <c r="AY25" s="48">
        <f t="shared" si="1"/>
        <v>0</v>
      </c>
      <c r="AZ25" s="48">
        <f t="shared" si="1"/>
        <v>128.68054802169243</v>
      </c>
      <c r="BA25" s="48">
        <f t="shared" si="1"/>
        <v>0</v>
      </c>
      <c r="BB25" s="48">
        <f t="shared" si="1"/>
        <v>0</v>
      </c>
      <c r="BC25" s="48">
        <f t="shared" si="1"/>
        <v>0</v>
      </c>
      <c r="BD25" s="48">
        <f t="shared" si="1"/>
        <v>0</v>
      </c>
      <c r="BE25" s="48">
        <f t="shared" si="1"/>
        <v>0</v>
      </c>
      <c r="BF25" s="48">
        <f t="shared" si="1"/>
        <v>20.850963088286395</v>
      </c>
      <c r="BG25" s="48">
        <f t="shared" si="1"/>
        <v>3.110780276513399</v>
      </c>
      <c r="BH25" s="48">
        <f t="shared" si="1"/>
        <v>0</v>
      </c>
      <c r="BI25" s="48">
        <f t="shared" si="1"/>
        <v>0</v>
      </c>
      <c r="BJ25" s="48">
        <f t="shared" si="1"/>
        <v>21.2681892226642</v>
      </c>
      <c r="BK25" s="48">
        <f>SUM(BK23+BK24)</f>
        <v>318.54756396864514</v>
      </c>
      <c r="BL25" s="140"/>
      <c r="BM25" s="139"/>
    </row>
    <row r="26" spans="1:65" s="34" customFormat="1" ht="12.75">
      <c r="A26" s="22"/>
      <c r="B26" s="25" t="s">
        <v>79</v>
      </c>
      <c r="C26" s="47">
        <f>C12+C25+C9</f>
        <v>0</v>
      </c>
      <c r="D26" s="49">
        <f aca="true" t="shared" si="2" ref="D26:BK26">D12+D25+D9</f>
        <v>169.75613812087062</v>
      </c>
      <c r="E26" s="49">
        <f t="shared" si="2"/>
        <v>0</v>
      </c>
      <c r="F26" s="49">
        <f t="shared" si="2"/>
        <v>0</v>
      </c>
      <c r="G26" s="49">
        <f t="shared" si="2"/>
        <v>0</v>
      </c>
      <c r="H26" s="49">
        <f t="shared" si="2"/>
        <v>28.642813272964677</v>
      </c>
      <c r="I26" s="49">
        <f t="shared" si="2"/>
        <v>72.8351636950941</v>
      </c>
      <c r="J26" s="49">
        <f t="shared" si="2"/>
        <v>0</v>
      </c>
      <c r="K26" s="49">
        <f t="shared" si="2"/>
        <v>0</v>
      </c>
      <c r="L26" s="49">
        <f t="shared" si="2"/>
        <v>158.95003332566583</v>
      </c>
      <c r="M26" s="49">
        <f t="shared" si="2"/>
        <v>0</v>
      </c>
      <c r="N26" s="49">
        <f t="shared" si="2"/>
        <v>0</v>
      </c>
      <c r="O26" s="49">
        <f t="shared" si="2"/>
        <v>0</v>
      </c>
      <c r="P26" s="49">
        <f t="shared" si="2"/>
        <v>0</v>
      </c>
      <c r="Q26" s="49">
        <f t="shared" si="2"/>
        <v>0</v>
      </c>
      <c r="R26" s="49">
        <f t="shared" si="2"/>
        <v>10.799663238078999</v>
      </c>
      <c r="S26" s="49">
        <f t="shared" si="2"/>
        <v>0.7022838929342999</v>
      </c>
      <c r="T26" s="49">
        <f t="shared" si="2"/>
        <v>0</v>
      </c>
      <c r="U26" s="49">
        <f t="shared" si="2"/>
        <v>0</v>
      </c>
      <c r="V26" s="49">
        <f t="shared" si="2"/>
        <v>20.9635276102874</v>
      </c>
      <c r="W26" s="49">
        <f t="shared" si="2"/>
        <v>0</v>
      </c>
      <c r="X26" s="49">
        <f t="shared" si="2"/>
        <v>0</v>
      </c>
      <c r="Y26" s="49">
        <f t="shared" si="2"/>
        <v>0</v>
      </c>
      <c r="Z26" s="49">
        <f t="shared" si="2"/>
        <v>0</v>
      </c>
      <c r="AA26" s="49">
        <f t="shared" si="2"/>
        <v>0</v>
      </c>
      <c r="AB26" s="49">
        <f t="shared" si="2"/>
        <v>0.1153111982899</v>
      </c>
      <c r="AC26" s="49">
        <f t="shared" si="2"/>
        <v>2.0256334368058</v>
      </c>
      <c r="AD26" s="49">
        <f t="shared" si="2"/>
        <v>0</v>
      </c>
      <c r="AE26" s="49">
        <f t="shared" si="2"/>
        <v>0</v>
      </c>
      <c r="AF26" s="49">
        <f t="shared" si="2"/>
        <v>7.812139172418299</v>
      </c>
      <c r="AG26" s="49">
        <f t="shared" si="2"/>
        <v>0</v>
      </c>
      <c r="AH26" s="49">
        <f t="shared" si="2"/>
        <v>0</v>
      </c>
      <c r="AI26" s="49">
        <f t="shared" si="2"/>
        <v>0</v>
      </c>
      <c r="AJ26" s="49">
        <f t="shared" si="2"/>
        <v>0</v>
      </c>
      <c r="AK26" s="49">
        <f t="shared" si="2"/>
        <v>0</v>
      </c>
      <c r="AL26" s="49">
        <f t="shared" si="2"/>
        <v>0.0106262113548</v>
      </c>
      <c r="AM26" s="49">
        <f t="shared" si="2"/>
        <v>0</v>
      </c>
      <c r="AN26" s="49">
        <f t="shared" si="2"/>
        <v>0</v>
      </c>
      <c r="AO26" s="49">
        <f t="shared" si="2"/>
        <v>0</v>
      </c>
      <c r="AP26" s="49">
        <f t="shared" si="2"/>
        <v>0</v>
      </c>
      <c r="AQ26" s="49">
        <f t="shared" si="2"/>
        <v>0</v>
      </c>
      <c r="AR26" s="49">
        <f t="shared" si="2"/>
        <v>1.1781503811933003</v>
      </c>
      <c r="AS26" s="49">
        <f t="shared" si="2"/>
        <v>0</v>
      </c>
      <c r="AT26" s="49">
        <f t="shared" si="2"/>
        <v>0</v>
      </c>
      <c r="AU26" s="49">
        <f t="shared" si="2"/>
        <v>0</v>
      </c>
      <c r="AV26" s="49">
        <f t="shared" si="2"/>
        <v>105.18764010262944</v>
      </c>
      <c r="AW26" s="49">
        <f t="shared" si="2"/>
        <v>59.3368528418155</v>
      </c>
      <c r="AX26" s="49">
        <f t="shared" si="2"/>
        <v>0</v>
      </c>
      <c r="AY26" s="49">
        <f t="shared" si="2"/>
        <v>0</v>
      </c>
      <c r="AZ26" s="49">
        <f t="shared" si="2"/>
        <v>346.48996741956296</v>
      </c>
      <c r="BA26" s="49">
        <f t="shared" si="2"/>
        <v>0</v>
      </c>
      <c r="BB26" s="49">
        <f t="shared" si="2"/>
        <v>0</v>
      </c>
      <c r="BC26" s="49">
        <f t="shared" si="2"/>
        <v>0</v>
      </c>
      <c r="BD26" s="49">
        <f t="shared" si="2"/>
        <v>0</v>
      </c>
      <c r="BE26" s="49">
        <f t="shared" si="2"/>
        <v>0</v>
      </c>
      <c r="BF26" s="49">
        <f t="shared" si="2"/>
        <v>36.58925437036359</v>
      </c>
      <c r="BG26" s="49">
        <f t="shared" si="2"/>
        <v>7.5481428325095985</v>
      </c>
      <c r="BH26" s="49">
        <f t="shared" si="2"/>
        <v>0</v>
      </c>
      <c r="BI26" s="49">
        <f t="shared" si="2"/>
        <v>0</v>
      </c>
      <c r="BJ26" s="49">
        <f t="shared" si="2"/>
        <v>57.01029643257971</v>
      </c>
      <c r="BK26" s="49">
        <f t="shared" si="2"/>
        <v>1085.9536375554187</v>
      </c>
      <c r="BL26" s="141"/>
      <c r="BM26" s="139"/>
    </row>
    <row r="27" spans="1:63" s="34" customFormat="1" ht="3.75" customHeight="1">
      <c r="A27" s="4"/>
      <c r="B27" s="14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3"/>
    </row>
    <row r="28" spans="1:63" s="34" customFormat="1" ht="12.75">
      <c r="A28" s="4" t="s">
        <v>1</v>
      </c>
      <c r="B28" s="10" t="s">
        <v>7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</row>
    <row r="29" spans="1:63" s="142" customFormat="1" ht="12.75">
      <c r="A29" s="4" t="s">
        <v>75</v>
      </c>
      <c r="B29" s="11" t="s">
        <v>2</v>
      </c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1"/>
    </row>
    <row r="30" spans="1:65" s="143" customFormat="1" ht="12.75">
      <c r="A30" s="20"/>
      <c r="B30" s="42" t="s">
        <v>107</v>
      </c>
      <c r="C30" s="36">
        <v>0</v>
      </c>
      <c r="D30" s="37">
        <v>0.5226686673225</v>
      </c>
      <c r="E30" s="37">
        <v>0</v>
      </c>
      <c r="F30" s="37">
        <v>0</v>
      </c>
      <c r="G30" s="38">
        <v>0</v>
      </c>
      <c r="H30" s="36">
        <v>302.26775731129743</v>
      </c>
      <c r="I30" s="37">
        <v>21.4258754917079</v>
      </c>
      <c r="J30" s="37">
        <v>0</v>
      </c>
      <c r="K30" s="37">
        <v>0</v>
      </c>
      <c r="L30" s="38">
        <v>82.24308701344818</v>
      </c>
      <c r="M30" s="36">
        <v>0</v>
      </c>
      <c r="N30" s="37">
        <v>0</v>
      </c>
      <c r="O30" s="37">
        <v>0</v>
      </c>
      <c r="P30" s="37">
        <v>0</v>
      </c>
      <c r="Q30" s="38">
        <v>0</v>
      </c>
      <c r="R30" s="36">
        <v>191.4965336265589</v>
      </c>
      <c r="S30" s="37">
        <v>2.3293412794176995</v>
      </c>
      <c r="T30" s="37">
        <v>0</v>
      </c>
      <c r="U30" s="37">
        <v>0</v>
      </c>
      <c r="V30" s="38">
        <v>4.73481668845</v>
      </c>
      <c r="W30" s="36">
        <v>0</v>
      </c>
      <c r="X30" s="37">
        <v>0</v>
      </c>
      <c r="Y30" s="37">
        <v>0</v>
      </c>
      <c r="Z30" s="37">
        <v>0</v>
      </c>
      <c r="AA30" s="38">
        <v>0</v>
      </c>
      <c r="AB30" s="36">
        <v>2.3216160926445006</v>
      </c>
      <c r="AC30" s="37">
        <v>0.7226773801931999</v>
      </c>
      <c r="AD30" s="37">
        <v>0</v>
      </c>
      <c r="AE30" s="37">
        <v>0</v>
      </c>
      <c r="AF30" s="38">
        <v>1.4759472712899002</v>
      </c>
      <c r="AG30" s="36">
        <v>0</v>
      </c>
      <c r="AH30" s="37">
        <v>0</v>
      </c>
      <c r="AI30" s="37">
        <v>0</v>
      </c>
      <c r="AJ30" s="37">
        <v>0</v>
      </c>
      <c r="AK30" s="38">
        <v>0</v>
      </c>
      <c r="AL30" s="36">
        <v>0.328072154258</v>
      </c>
      <c r="AM30" s="37">
        <v>0.1662392627418</v>
      </c>
      <c r="AN30" s="37">
        <v>0</v>
      </c>
      <c r="AO30" s="37">
        <v>0</v>
      </c>
      <c r="AP30" s="38">
        <v>0.087375078129</v>
      </c>
      <c r="AQ30" s="36">
        <v>0</v>
      </c>
      <c r="AR30" s="37">
        <v>0.019050872645099998</v>
      </c>
      <c r="AS30" s="37">
        <v>0</v>
      </c>
      <c r="AT30" s="37">
        <v>0</v>
      </c>
      <c r="AU30" s="38">
        <v>0</v>
      </c>
      <c r="AV30" s="36">
        <v>943.8773100148477</v>
      </c>
      <c r="AW30" s="37">
        <v>76.78364929950365</v>
      </c>
      <c r="AX30" s="37">
        <v>0</v>
      </c>
      <c r="AY30" s="37">
        <v>0</v>
      </c>
      <c r="AZ30" s="38">
        <v>174.2304540613168</v>
      </c>
      <c r="BA30" s="36">
        <v>0</v>
      </c>
      <c r="BB30" s="37">
        <v>0</v>
      </c>
      <c r="BC30" s="37">
        <v>0</v>
      </c>
      <c r="BD30" s="37">
        <v>0</v>
      </c>
      <c r="BE30" s="38">
        <v>0</v>
      </c>
      <c r="BF30" s="36">
        <v>402.21920330235696</v>
      </c>
      <c r="BG30" s="37">
        <v>16.59664881166141</v>
      </c>
      <c r="BH30" s="37">
        <v>0</v>
      </c>
      <c r="BI30" s="37">
        <v>0</v>
      </c>
      <c r="BJ30" s="38">
        <v>14.62370071028299</v>
      </c>
      <c r="BK30" s="58">
        <f>SUM(C30:BJ30)</f>
        <v>2238.472024390074</v>
      </c>
      <c r="BL30" s="34"/>
      <c r="BM30" s="139"/>
    </row>
    <row r="31" spans="1:63" s="142" customFormat="1" ht="12.75">
      <c r="A31" s="39"/>
      <c r="B31" s="40" t="s">
        <v>84</v>
      </c>
      <c r="C31" s="41">
        <f>C30</f>
        <v>0</v>
      </c>
      <c r="D31" s="41">
        <f aca="true" t="shared" si="3" ref="D31:BJ31">D30</f>
        <v>0.5226686673225</v>
      </c>
      <c r="E31" s="41">
        <f t="shared" si="3"/>
        <v>0</v>
      </c>
      <c r="F31" s="41">
        <f t="shared" si="3"/>
        <v>0</v>
      </c>
      <c r="G31" s="41">
        <f t="shared" si="3"/>
        <v>0</v>
      </c>
      <c r="H31" s="41">
        <f t="shared" si="3"/>
        <v>302.26775731129743</v>
      </c>
      <c r="I31" s="41">
        <f t="shared" si="3"/>
        <v>21.4258754917079</v>
      </c>
      <c r="J31" s="41">
        <f t="shared" si="3"/>
        <v>0</v>
      </c>
      <c r="K31" s="41">
        <f t="shared" si="3"/>
        <v>0</v>
      </c>
      <c r="L31" s="41">
        <f t="shared" si="3"/>
        <v>82.24308701344818</v>
      </c>
      <c r="M31" s="41">
        <f t="shared" si="3"/>
        <v>0</v>
      </c>
      <c r="N31" s="41">
        <f t="shared" si="3"/>
        <v>0</v>
      </c>
      <c r="O31" s="41">
        <f t="shared" si="3"/>
        <v>0</v>
      </c>
      <c r="P31" s="41">
        <f t="shared" si="3"/>
        <v>0</v>
      </c>
      <c r="Q31" s="41">
        <f t="shared" si="3"/>
        <v>0</v>
      </c>
      <c r="R31" s="41">
        <f t="shared" si="3"/>
        <v>191.4965336265589</v>
      </c>
      <c r="S31" s="41">
        <f t="shared" si="3"/>
        <v>2.3293412794176995</v>
      </c>
      <c r="T31" s="41">
        <f t="shared" si="3"/>
        <v>0</v>
      </c>
      <c r="U31" s="41">
        <f t="shared" si="3"/>
        <v>0</v>
      </c>
      <c r="V31" s="41">
        <f t="shared" si="3"/>
        <v>4.73481668845</v>
      </c>
      <c r="W31" s="41">
        <f t="shared" si="3"/>
        <v>0</v>
      </c>
      <c r="X31" s="41">
        <f t="shared" si="3"/>
        <v>0</v>
      </c>
      <c r="Y31" s="41">
        <f t="shared" si="3"/>
        <v>0</v>
      </c>
      <c r="Z31" s="41">
        <f t="shared" si="3"/>
        <v>0</v>
      </c>
      <c r="AA31" s="41">
        <f t="shared" si="3"/>
        <v>0</v>
      </c>
      <c r="AB31" s="41">
        <f t="shared" si="3"/>
        <v>2.3216160926445006</v>
      </c>
      <c r="AC31" s="41">
        <f t="shared" si="3"/>
        <v>0.7226773801931999</v>
      </c>
      <c r="AD31" s="41">
        <f t="shared" si="3"/>
        <v>0</v>
      </c>
      <c r="AE31" s="41">
        <f t="shared" si="3"/>
        <v>0</v>
      </c>
      <c r="AF31" s="41">
        <f t="shared" si="3"/>
        <v>1.4759472712899002</v>
      </c>
      <c r="AG31" s="41">
        <f t="shared" si="3"/>
        <v>0</v>
      </c>
      <c r="AH31" s="41">
        <f t="shared" si="3"/>
        <v>0</v>
      </c>
      <c r="AI31" s="41">
        <f t="shared" si="3"/>
        <v>0</v>
      </c>
      <c r="AJ31" s="41">
        <f t="shared" si="3"/>
        <v>0</v>
      </c>
      <c r="AK31" s="41">
        <f t="shared" si="3"/>
        <v>0</v>
      </c>
      <c r="AL31" s="41">
        <f t="shared" si="3"/>
        <v>0.328072154258</v>
      </c>
      <c r="AM31" s="41">
        <f t="shared" si="3"/>
        <v>0.1662392627418</v>
      </c>
      <c r="AN31" s="41">
        <f t="shared" si="3"/>
        <v>0</v>
      </c>
      <c r="AO31" s="41">
        <f t="shared" si="3"/>
        <v>0</v>
      </c>
      <c r="AP31" s="41">
        <f t="shared" si="3"/>
        <v>0.087375078129</v>
      </c>
      <c r="AQ31" s="41">
        <f t="shared" si="3"/>
        <v>0</v>
      </c>
      <c r="AR31" s="41">
        <f t="shared" si="3"/>
        <v>0.019050872645099998</v>
      </c>
      <c r="AS31" s="41">
        <f t="shared" si="3"/>
        <v>0</v>
      </c>
      <c r="AT31" s="41">
        <f t="shared" si="3"/>
        <v>0</v>
      </c>
      <c r="AU31" s="41">
        <f t="shared" si="3"/>
        <v>0</v>
      </c>
      <c r="AV31" s="41">
        <f t="shared" si="3"/>
        <v>943.8773100148477</v>
      </c>
      <c r="AW31" s="41">
        <f t="shared" si="3"/>
        <v>76.78364929950365</v>
      </c>
      <c r="AX31" s="41">
        <f t="shared" si="3"/>
        <v>0</v>
      </c>
      <c r="AY31" s="41">
        <f t="shared" si="3"/>
        <v>0</v>
      </c>
      <c r="AZ31" s="41">
        <f t="shared" si="3"/>
        <v>174.2304540613168</v>
      </c>
      <c r="BA31" s="41">
        <f t="shared" si="3"/>
        <v>0</v>
      </c>
      <c r="BB31" s="41">
        <f t="shared" si="3"/>
        <v>0</v>
      </c>
      <c r="BC31" s="41">
        <f t="shared" si="3"/>
        <v>0</v>
      </c>
      <c r="BD31" s="41">
        <f t="shared" si="3"/>
        <v>0</v>
      </c>
      <c r="BE31" s="41">
        <f t="shared" si="3"/>
        <v>0</v>
      </c>
      <c r="BF31" s="41">
        <f t="shared" si="3"/>
        <v>402.21920330235696</v>
      </c>
      <c r="BG31" s="41">
        <f t="shared" si="3"/>
        <v>16.59664881166141</v>
      </c>
      <c r="BH31" s="41">
        <f t="shared" si="3"/>
        <v>0</v>
      </c>
      <c r="BI31" s="41">
        <f t="shared" si="3"/>
        <v>0</v>
      </c>
      <c r="BJ31" s="41">
        <f t="shared" si="3"/>
        <v>14.62370071028299</v>
      </c>
      <c r="BK31" s="61">
        <f>BK30</f>
        <v>2238.472024390074</v>
      </c>
    </row>
    <row r="32" spans="1:63" s="34" customFormat="1" ht="12.75">
      <c r="A32" s="4" t="s">
        <v>76</v>
      </c>
      <c r="B32" s="11" t="s">
        <v>15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3"/>
    </row>
    <row r="33" spans="1:65" s="34" customFormat="1" ht="12.75">
      <c r="A33" s="20"/>
      <c r="B33" s="21" t="s">
        <v>118</v>
      </c>
      <c r="C33" s="67">
        <v>0</v>
      </c>
      <c r="D33" s="67">
        <v>0.3458291232902</v>
      </c>
      <c r="E33" s="67">
        <v>0</v>
      </c>
      <c r="F33" s="67">
        <v>0</v>
      </c>
      <c r="G33" s="67">
        <v>0</v>
      </c>
      <c r="H33" s="67">
        <v>31.95549162256851</v>
      </c>
      <c r="I33" s="67">
        <v>1.3591180877407</v>
      </c>
      <c r="J33" s="67">
        <v>0</v>
      </c>
      <c r="K33" s="67">
        <v>0</v>
      </c>
      <c r="L33" s="67">
        <v>25.278965762642805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22.157937345926094</v>
      </c>
      <c r="S33" s="67">
        <v>0.17280172128763974</v>
      </c>
      <c r="T33" s="67">
        <v>0</v>
      </c>
      <c r="U33" s="67">
        <v>0</v>
      </c>
      <c r="V33" s="67">
        <v>4.7665740898375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0.1036223951611</v>
      </c>
      <c r="AC33" s="67">
        <v>0</v>
      </c>
      <c r="AD33" s="67">
        <v>0</v>
      </c>
      <c r="AE33" s="67">
        <v>0</v>
      </c>
      <c r="AF33" s="67">
        <v>0.0015748996773999999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0.0021058221611999998</v>
      </c>
      <c r="AS33" s="67">
        <v>0</v>
      </c>
      <c r="AT33" s="67">
        <v>0</v>
      </c>
      <c r="AU33" s="67">
        <v>0</v>
      </c>
      <c r="AV33" s="67">
        <v>11.0944133442581</v>
      </c>
      <c r="AW33" s="67">
        <v>6.334140193966003</v>
      </c>
      <c r="AX33" s="67">
        <v>0</v>
      </c>
      <c r="AY33" s="67">
        <v>0</v>
      </c>
      <c r="AZ33" s="67">
        <v>11.278534012576099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5.419172844715996</v>
      </c>
      <c r="BG33" s="67">
        <v>0.27986075699900004</v>
      </c>
      <c r="BH33" s="67">
        <v>0</v>
      </c>
      <c r="BI33" s="67">
        <v>0</v>
      </c>
      <c r="BJ33" s="67">
        <v>2.4470717459659004</v>
      </c>
      <c r="BK33" s="58">
        <f aca="true" t="shared" si="4" ref="BK33:BK44">SUM(C33:BJ33)</f>
        <v>122.99721376877424</v>
      </c>
      <c r="BM33" s="139"/>
    </row>
    <row r="34" spans="1:65" s="34" customFormat="1" ht="12.75">
      <c r="A34" s="20"/>
      <c r="B34" s="21" t="s">
        <v>130</v>
      </c>
      <c r="C34" s="45">
        <v>0</v>
      </c>
      <c r="D34" s="45">
        <v>773.4578115088062</v>
      </c>
      <c r="E34" s="45">
        <v>0</v>
      </c>
      <c r="F34" s="45">
        <v>0</v>
      </c>
      <c r="G34" s="67">
        <v>0</v>
      </c>
      <c r="H34" s="45">
        <v>1272.9518595934437</v>
      </c>
      <c r="I34" s="45">
        <v>1395.325963078157</v>
      </c>
      <c r="J34" s="45">
        <v>0</v>
      </c>
      <c r="K34" s="45">
        <v>0</v>
      </c>
      <c r="L34" s="45">
        <v>1693.516831253604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253.97682742675036</v>
      </c>
      <c r="S34" s="45">
        <v>9.9364239502886</v>
      </c>
      <c r="T34" s="45">
        <v>0</v>
      </c>
      <c r="U34" s="45">
        <v>0</v>
      </c>
      <c r="V34" s="45">
        <v>44.99683624919049</v>
      </c>
      <c r="W34" s="45">
        <v>0</v>
      </c>
      <c r="X34" s="45">
        <v>0.021506151999799997</v>
      </c>
      <c r="Y34" s="45">
        <v>0</v>
      </c>
      <c r="Z34" s="45">
        <v>0</v>
      </c>
      <c r="AA34" s="45">
        <v>0</v>
      </c>
      <c r="AB34" s="45">
        <v>26.8500978818688</v>
      </c>
      <c r="AC34" s="45">
        <v>76.30676492848241</v>
      </c>
      <c r="AD34" s="45">
        <v>0</v>
      </c>
      <c r="AE34" s="45">
        <v>0</v>
      </c>
      <c r="AF34" s="45">
        <v>220.94710087806132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0.29440509045100005</v>
      </c>
      <c r="AM34" s="45">
        <v>0.013145661258</v>
      </c>
      <c r="AN34" s="45">
        <v>0</v>
      </c>
      <c r="AO34" s="45">
        <v>0</v>
      </c>
      <c r="AP34" s="45">
        <v>1.6566684945156003</v>
      </c>
      <c r="AQ34" s="45">
        <v>0</v>
      </c>
      <c r="AR34" s="45">
        <v>0.32870460106410004</v>
      </c>
      <c r="AS34" s="45">
        <v>0</v>
      </c>
      <c r="AT34" s="45">
        <v>0</v>
      </c>
      <c r="AU34" s="45">
        <v>0</v>
      </c>
      <c r="AV34" s="45">
        <v>2830.4685339045022</v>
      </c>
      <c r="AW34" s="45">
        <v>403.71273054367794</v>
      </c>
      <c r="AX34" s="45">
        <v>0</v>
      </c>
      <c r="AY34" s="45">
        <v>0</v>
      </c>
      <c r="AZ34" s="45">
        <v>1913.1655914608896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813.3041030899399</v>
      </c>
      <c r="BG34" s="45">
        <v>37.874089371177384</v>
      </c>
      <c r="BH34" s="45">
        <v>0</v>
      </c>
      <c r="BI34" s="45">
        <v>0</v>
      </c>
      <c r="BJ34" s="45">
        <v>164.5722783458356</v>
      </c>
      <c r="BK34" s="58">
        <f t="shared" si="4"/>
        <v>11933.678273463962</v>
      </c>
      <c r="BM34" s="139"/>
    </row>
    <row r="35" spans="1:65" s="34" customFormat="1" ht="12.75">
      <c r="A35" s="20"/>
      <c r="B35" s="21" t="s">
        <v>103</v>
      </c>
      <c r="C35" s="82">
        <v>0</v>
      </c>
      <c r="D35" s="82">
        <v>0.797055</v>
      </c>
      <c r="E35" s="82">
        <v>0</v>
      </c>
      <c r="F35" s="82">
        <v>0</v>
      </c>
      <c r="G35" s="82">
        <v>0</v>
      </c>
      <c r="H35" s="82">
        <v>23.44352398295751</v>
      </c>
      <c r="I35" s="82">
        <v>9.962616023225099</v>
      </c>
      <c r="J35" s="82">
        <v>0</v>
      </c>
      <c r="K35" s="82">
        <v>0</v>
      </c>
      <c r="L35" s="82">
        <v>62.0218788922231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5.6432314747028</v>
      </c>
      <c r="S35" s="82">
        <v>1.3580050136446997</v>
      </c>
      <c r="T35" s="82">
        <v>0</v>
      </c>
      <c r="U35" s="82">
        <v>0</v>
      </c>
      <c r="V35" s="82">
        <v>5.085891857063501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0.8810238660641999</v>
      </c>
      <c r="AC35" s="82">
        <v>1.9270902786773</v>
      </c>
      <c r="AD35" s="82">
        <v>0</v>
      </c>
      <c r="AE35" s="82">
        <v>0</v>
      </c>
      <c r="AF35" s="82">
        <v>2.855085689548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0.1515385872258</v>
      </c>
      <c r="AS35" s="82">
        <v>0</v>
      </c>
      <c r="AT35" s="82">
        <v>0</v>
      </c>
      <c r="AU35" s="82">
        <v>0</v>
      </c>
      <c r="AV35" s="82">
        <v>228.28020850281482</v>
      </c>
      <c r="AW35" s="82">
        <v>74.2433383091117</v>
      </c>
      <c r="AX35" s="82">
        <v>0</v>
      </c>
      <c r="AY35" s="82">
        <v>0</v>
      </c>
      <c r="AZ35" s="82">
        <v>647.6305117698396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78.57572674111267</v>
      </c>
      <c r="BG35" s="82">
        <v>5.9854042662869</v>
      </c>
      <c r="BH35" s="82">
        <v>0</v>
      </c>
      <c r="BI35" s="82">
        <v>0</v>
      </c>
      <c r="BJ35" s="82">
        <v>83.43673346111223</v>
      </c>
      <c r="BK35" s="83">
        <f t="shared" si="4"/>
        <v>1232.27886371561</v>
      </c>
      <c r="BM35" s="139"/>
    </row>
    <row r="36" spans="1:65" s="34" customFormat="1" ht="12.75">
      <c r="A36" s="20"/>
      <c r="B36" s="21" t="s">
        <v>104</v>
      </c>
      <c r="C36" s="45">
        <v>0</v>
      </c>
      <c r="D36" s="45">
        <v>436.99400455019327</v>
      </c>
      <c r="E36" s="45">
        <v>0</v>
      </c>
      <c r="F36" s="45">
        <v>0</v>
      </c>
      <c r="G36" s="67">
        <v>0</v>
      </c>
      <c r="H36" s="45">
        <v>229.2617728098882</v>
      </c>
      <c r="I36" s="45">
        <v>33.2724535455148</v>
      </c>
      <c r="J36" s="45">
        <v>0</v>
      </c>
      <c r="K36" s="45">
        <v>0</v>
      </c>
      <c r="L36" s="45">
        <v>334.14428891812537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18.064909689022908</v>
      </c>
      <c r="S36" s="45">
        <v>0.2178091649673</v>
      </c>
      <c r="T36" s="45">
        <v>0</v>
      </c>
      <c r="U36" s="45">
        <v>0</v>
      </c>
      <c r="V36" s="45">
        <v>3.7116146529664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2.3101111639994003</v>
      </c>
      <c r="AC36" s="45">
        <v>4.3872686161284</v>
      </c>
      <c r="AD36" s="45">
        <v>0</v>
      </c>
      <c r="AE36" s="45">
        <v>0</v>
      </c>
      <c r="AF36" s="45">
        <v>12.5190492365152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0.0024681580645</v>
      </c>
      <c r="AM36" s="45">
        <v>0</v>
      </c>
      <c r="AN36" s="45">
        <v>0</v>
      </c>
      <c r="AO36" s="45">
        <v>0</v>
      </c>
      <c r="AP36" s="45">
        <v>0.1736107021934</v>
      </c>
      <c r="AQ36" s="45">
        <v>0</v>
      </c>
      <c r="AR36" s="45">
        <v>0.0575437709675</v>
      </c>
      <c r="AS36" s="45">
        <v>0</v>
      </c>
      <c r="AT36" s="45">
        <v>0</v>
      </c>
      <c r="AU36" s="45">
        <v>0</v>
      </c>
      <c r="AV36" s="45">
        <v>417.91012077704454</v>
      </c>
      <c r="AW36" s="45">
        <v>96.97481277536816</v>
      </c>
      <c r="AX36" s="45">
        <v>0</v>
      </c>
      <c r="AY36" s="45">
        <v>0</v>
      </c>
      <c r="AZ36" s="45">
        <v>332.0408264259784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131.749530188342</v>
      </c>
      <c r="BG36" s="45">
        <v>6.876694566059701</v>
      </c>
      <c r="BH36" s="45">
        <v>0</v>
      </c>
      <c r="BI36" s="45">
        <v>0</v>
      </c>
      <c r="BJ36" s="45">
        <v>32.99110391717991</v>
      </c>
      <c r="BK36" s="58">
        <f t="shared" si="4"/>
        <v>2093.6599936285193</v>
      </c>
      <c r="BM36" s="139"/>
    </row>
    <row r="37" spans="1:65" s="34" customFormat="1" ht="12.75">
      <c r="A37" s="20"/>
      <c r="B37" s="21" t="s">
        <v>111</v>
      </c>
      <c r="C37" s="45">
        <v>0</v>
      </c>
      <c r="D37" s="45">
        <v>0.7563543548387001</v>
      </c>
      <c r="E37" s="45">
        <v>0</v>
      </c>
      <c r="F37" s="45">
        <v>0</v>
      </c>
      <c r="G37" s="67">
        <v>0</v>
      </c>
      <c r="H37" s="45">
        <v>7.6322730873174</v>
      </c>
      <c r="I37" s="45">
        <v>3.8958952917413003</v>
      </c>
      <c r="J37" s="45">
        <v>0</v>
      </c>
      <c r="K37" s="45">
        <v>0</v>
      </c>
      <c r="L37" s="45">
        <v>14.657336182159499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3.2840729471896997</v>
      </c>
      <c r="S37" s="45">
        <v>0.0019025322902</v>
      </c>
      <c r="T37" s="45">
        <v>0</v>
      </c>
      <c r="U37" s="45">
        <v>0</v>
      </c>
      <c r="V37" s="45">
        <v>0.6143103077739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0.1166880497096</v>
      </c>
      <c r="AC37" s="45">
        <v>0.8708867571612</v>
      </c>
      <c r="AD37" s="45">
        <v>0</v>
      </c>
      <c r="AE37" s="45">
        <v>0</v>
      </c>
      <c r="AF37" s="45">
        <v>3.356336683258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0.052029487741900006</v>
      </c>
      <c r="AS37" s="45">
        <v>0</v>
      </c>
      <c r="AT37" s="45">
        <v>0</v>
      </c>
      <c r="AU37" s="45">
        <v>0</v>
      </c>
      <c r="AV37" s="45">
        <v>81.64300402915956</v>
      </c>
      <c r="AW37" s="45">
        <v>14.184681031091898</v>
      </c>
      <c r="AX37" s="45">
        <v>29.0861149975806</v>
      </c>
      <c r="AY37" s="45">
        <v>0</v>
      </c>
      <c r="AZ37" s="45">
        <v>156.90369639181742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51.0759492938597</v>
      </c>
      <c r="BG37" s="45">
        <v>4.217765136965099</v>
      </c>
      <c r="BH37" s="45">
        <v>0</v>
      </c>
      <c r="BI37" s="45">
        <v>0</v>
      </c>
      <c r="BJ37" s="45">
        <v>52.05534367153971</v>
      </c>
      <c r="BK37" s="58">
        <f t="shared" si="4"/>
        <v>424.40464023319544</v>
      </c>
      <c r="BM37" s="139"/>
    </row>
    <row r="38" spans="1:65" s="34" customFormat="1" ht="12.75">
      <c r="A38" s="20"/>
      <c r="B38" s="21" t="s">
        <v>121</v>
      </c>
      <c r="C38" s="82">
        <v>0</v>
      </c>
      <c r="D38" s="82">
        <v>79.21733</v>
      </c>
      <c r="E38" s="82">
        <v>0</v>
      </c>
      <c r="F38" s="82">
        <v>0</v>
      </c>
      <c r="G38" s="82">
        <v>0</v>
      </c>
      <c r="H38" s="82">
        <v>16.217687722119607</v>
      </c>
      <c r="I38" s="82">
        <v>32.3377154877086</v>
      </c>
      <c r="J38" s="82">
        <v>0</v>
      </c>
      <c r="K38" s="82">
        <v>0</v>
      </c>
      <c r="L38" s="82">
        <v>57.32128249119191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7.1618193897005</v>
      </c>
      <c r="S38" s="82">
        <v>0.30605710983839995</v>
      </c>
      <c r="T38" s="82">
        <v>0</v>
      </c>
      <c r="U38" s="82">
        <v>0</v>
      </c>
      <c r="V38" s="82">
        <v>1.9972255009992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0.7011213056125</v>
      </c>
      <c r="AC38" s="82">
        <v>4.435716402709099</v>
      </c>
      <c r="AD38" s="82">
        <v>0</v>
      </c>
      <c r="AE38" s="82">
        <v>0</v>
      </c>
      <c r="AF38" s="82">
        <v>15.956917240096002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1.5213012903224998</v>
      </c>
      <c r="AQ38" s="82">
        <v>0</v>
      </c>
      <c r="AR38" s="82">
        <v>0.020609402741800002</v>
      </c>
      <c r="AS38" s="82">
        <v>0</v>
      </c>
      <c r="AT38" s="82">
        <v>0</v>
      </c>
      <c r="AU38" s="82">
        <v>0</v>
      </c>
      <c r="AV38" s="82">
        <v>158.70640027008145</v>
      </c>
      <c r="AW38" s="82">
        <v>24.219367846377118</v>
      </c>
      <c r="AX38" s="82">
        <v>0</v>
      </c>
      <c r="AY38" s="82">
        <v>0</v>
      </c>
      <c r="AZ38" s="82">
        <v>228.3178778847027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  <c r="BF38" s="82">
        <v>64.5024974140103</v>
      </c>
      <c r="BG38" s="82">
        <v>8.9380243264153</v>
      </c>
      <c r="BH38" s="82">
        <v>0</v>
      </c>
      <c r="BI38" s="82">
        <v>0</v>
      </c>
      <c r="BJ38" s="82">
        <v>26.59419541524599</v>
      </c>
      <c r="BK38" s="83">
        <f t="shared" si="4"/>
        <v>728.473146499873</v>
      </c>
      <c r="BM38" s="139"/>
    </row>
    <row r="39" spans="1:65" s="34" customFormat="1" ht="12.75">
      <c r="A39" s="20"/>
      <c r="B39" s="21" t="s">
        <v>105</v>
      </c>
      <c r="C39" s="45">
        <v>0</v>
      </c>
      <c r="D39" s="45">
        <v>226.3399488067418</v>
      </c>
      <c r="E39" s="45">
        <v>0</v>
      </c>
      <c r="F39" s="45">
        <v>0</v>
      </c>
      <c r="G39" s="67">
        <v>0</v>
      </c>
      <c r="H39" s="45">
        <v>136.59710014368747</v>
      </c>
      <c r="I39" s="45">
        <v>142.522083009191</v>
      </c>
      <c r="J39" s="45">
        <v>0</v>
      </c>
      <c r="K39" s="45">
        <v>0</v>
      </c>
      <c r="L39" s="45">
        <v>223.01583477112456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43.487837716826</v>
      </c>
      <c r="S39" s="45">
        <v>1.1375418190317</v>
      </c>
      <c r="T39" s="45">
        <v>0</v>
      </c>
      <c r="U39" s="45">
        <v>0</v>
      </c>
      <c r="V39" s="45">
        <v>9.617028804611401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3.5457836738377013</v>
      </c>
      <c r="AC39" s="45">
        <v>13.1682891788704</v>
      </c>
      <c r="AD39" s="45">
        <v>0</v>
      </c>
      <c r="AE39" s="45">
        <v>0</v>
      </c>
      <c r="AF39" s="45">
        <v>20.2842953909025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0.014429475258000002</v>
      </c>
      <c r="AM39" s="45">
        <v>0</v>
      </c>
      <c r="AN39" s="45">
        <v>0</v>
      </c>
      <c r="AO39" s="45">
        <v>0</v>
      </c>
      <c r="AP39" s="45">
        <v>0.4375964266773</v>
      </c>
      <c r="AQ39" s="45">
        <v>0</v>
      </c>
      <c r="AR39" s="45">
        <v>0.22356630016089998</v>
      </c>
      <c r="AS39" s="45">
        <v>0</v>
      </c>
      <c r="AT39" s="45">
        <v>0</v>
      </c>
      <c r="AU39" s="45">
        <v>0</v>
      </c>
      <c r="AV39" s="45">
        <v>400.44504241947493</v>
      </c>
      <c r="AW39" s="45">
        <v>75.09807767030412</v>
      </c>
      <c r="AX39" s="45">
        <v>0</v>
      </c>
      <c r="AY39" s="45">
        <v>0</v>
      </c>
      <c r="AZ39" s="45">
        <v>301.7989972429108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110.42142980341083</v>
      </c>
      <c r="BG39" s="45">
        <v>5.836871439219999</v>
      </c>
      <c r="BH39" s="45">
        <v>0</v>
      </c>
      <c r="BI39" s="45">
        <v>0</v>
      </c>
      <c r="BJ39" s="45">
        <v>31.4989418852445</v>
      </c>
      <c r="BK39" s="58">
        <f t="shared" si="4"/>
        <v>1745.4906959774855</v>
      </c>
      <c r="BM39" s="139"/>
    </row>
    <row r="40" spans="1:65" s="34" customFormat="1" ht="12.75">
      <c r="A40" s="20"/>
      <c r="B40" s="21" t="s">
        <v>119</v>
      </c>
      <c r="C40" s="67">
        <v>0</v>
      </c>
      <c r="D40" s="67">
        <v>1.0168335814515</v>
      </c>
      <c r="E40" s="67">
        <v>0</v>
      </c>
      <c r="F40" s="67">
        <v>0</v>
      </c>
      <c r="G40" s="67">
        <v>0</v>
      </c>
      <c r="H40" s="67">
        <v>36.40754712885927</v>
      </c>
      <c r="I40" s="67">
        <v>101.91661640938518</v>
      </c>
      <c r="J40" s="67">
        <v>0.024181253</v>
      </c>
      <c r="K40" s="67">
        <v>0</v>
      </c>
      <c r="L40" s="67">
        <v>85.87027923044717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10.705066610612262</v>
      </c>
      <c r="S40" s="67">
        <v>0.231077637677</v>
      </c>
      <c r="T40" s="67">
        <v>0</v>
      </c>
      <c r="U40" s="67">
        <v>0</v>
      </c>
      <c r="V40" s="67">
        <v>3.1275439473216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0.0498772290322</v>
      </c>
      <c r="AC40" s="67">
        <v>0.28512736580639997</v>
      </c>
      <c r="AD40" s="67">
        <v>0</v>
      </c>
      <c r="AE40" s="67">
        <v>0</v>
      </c>
      <c r="AF40" s="67">
        <v>0.231566086645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0.00042685964499999994</v>
      </c>
      <c r="AS40" s="67">
        <v>0</v>
      </c>
      <c r="AT40" s="67">
        <v>0</v>
      </c>
      <c r="AU40" s="67">
        <v>0</v>
      </c>
      <c r="AV40" s="67">
        <v>15.039409281801767</v>
      </c>
      <c r="AW40" s="67">
        <v>11.1043214097708</v>
      </c>
      <c r="AX40" s="67">
        <v>0</v>
      </c>
      <c r="AY40" s="67">
        <v>0</v>
      </c>
      <c r="AZ40" s="67">
        <v>28.79969895060382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3.892235206526998</v>
      </c>
      <c r="BG40" s="67">
        <v>5.149971226030799</v>
      </c>
      <c r="BH40" s="67">
        <v>0</v>
      </c>
      <c r="BI40" s="67">
        <v>0</v>
      </c>
      <c r="BJ40" s="67">
        <v>3.206450826351599</v>
      </c>
      <c r="BK40" s="58">
        <f t="shared" si="4"/>
        <v>307.0582302409684</v>
      </c>
      <c r="BM40" s="139"/>
    </row>
    <row r="41" spans="1:65" s="34" customFormat="1" ht="12.75">
      <c r="A41" s="20"/>
      <c r="B41" s="21" t="s">
        <v>117</v>
      </c>
      <c r="C41" s="67">
        <v>0</v>
      </c>
      <c r="D41" s="67">
        <v>0.8717679808386001</v>
      </c>
      <c r="E41" s="67">
        <v>0</v>
      </c>
      <c r="F41" s="67">
        <v>0</v>
      </c>
      <c r="G41" s="67">
        <v>0</v>
      </c>
      <c r="H41" s="67">
        <v>43.746604335728485</v>
      </c>
      <c r="I41" s="67">
        <v>1.9596173616442003</v>
      </c>
      <c r="J41" s="67">
        <v>0</v>
      </c>
      <c r="K41" s="67">
        <v>0</v>
      </c>
      <c r="L41" s="67">
        <v>60.81938456644888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14.446745132411895</v>
      </c>
      <c r="S41" s="67">
        <v>0.0165278746125</v>
      </c>
      <c r="T41" s="67">
        <v>0</v>
      </c>
      <c r="U41" s="67">
        <v>0</v>
      </c>
      <c r="V41" s="67">
        <v>3.336630848911201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0.0113765588709</v>
      </c>
      <c r="AC41" s="67">
        <v>0</v>
      </c>
      <c r="AD41" s="67">
        <v>0</v>
      </c>
      <c r="AE41" s="67">
        <v>0</v>
      </c>
      <c r="AF41" s="67">
        <v>0.5156389968063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0.0231866725806</v>
      </c>
      <c r="AS41" s="67">
        <v>0</v>
      </c>
      <c r="AT41" s="67">
        <v>0</v>
      </c>
      <c r="AU41" s="67">
        <v>0</v>
      </c>
      <c r="AV41" s="67">
        <v>9.030857645040301</v>
      </c>
      <c r="AW41" s="67">
        <v>5.483621467352701</v>
      </c>
      <c r="AX41" s="67">
        <v>0</v>
      </c>
      <c r="AY41" s="67">
        <v>0</v>
      </c>
      <c r="AZ41" s="67">
        <v>38.3784243050913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3.511426927115201</v>
      </c>
      <c r="BG41" s="67">
        <v>0.20814115590259993</v>
      </c>
      <c r="BH41" s="67">
        <v>0</v>
      </c>
      <c r="BI41" s="67">
        <v>0</v>
      </c>
      <c r="BJ41" s="67">
        <v>1.1749001718051002</v>
      </c>
      <c r="BK41" s="58">
        <f t="shared" si="4"/>
        <v>183.53485200116074</v>
      </c>
      <c r="BM41" s="139"/>
    </row>
    <row r="42" spans="1:65" s="34" customFormat="1" ht="12.75">
      <c r="A42" s="20"/>
      <c r="B42" s="21" t="s">
        <v>120</v>
      </c>
      <c r="C42" s="67">
        <v>0</v>
      </c>
      <c r="D42" s="67">
        <v>0.4328469465482</v>
      </c>
      <c r="E42" s="67">
        <v>0</v>
      </c>
      <c r="F42" s="67">
        <v>0</v>
      </c>
      <c r="G42" s="67">
        <v>0</v>
      </c>
      <c r="H42" s="67">
        <v>31.07560756198852</v>
      </c>
      <c r="I42" s="67">
        <v>33.1372635157085</v>
      </c>
      <c r="J42" s="67">
        <v>0.0176880694838</v>
      </c>
      <c r="K42" s="67">
        <v>0</v>
      </c>
      <c r="L42" s="67">
        <v>60.197093124351305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13.049002406636303</v>
      </c>
      <c r="S42" s="67">
        <v>0.0444539545804</v>
      </c>
      <c r="T42" s="67">
        <v>0</v>
      </c>
      <c r="U42" s="67">
        <v>0</v>
      </c>
      <c r="V42" s="67">
        <v>3.855911268320999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0.0514219359999</v>
      </c>
      <c r="AC42" s="67">
        <v>0</v>
      </c>
      <c r="AD42" s="67">
        <v>0</v>
      </c>
      <c r="AE42" s="67">
        <v>0</v>
      </c>
      <c r="AF42" s="67">
        <v>0.0470250426128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12.893241095228094</v>
      </c>
      <c r="AW42" s="67">
        <v>8.541430480384005</v>
      </c>
      <c r="AX42" s="67">
        <v>0</v>
      </c>
      <c r="AY42" s="67">
        <v>0</v>
      </c>
      <c r="AZ42" s="67">
        <v>26.251298475380597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4.679467605909801</v>
      </c>
      <c r="BG42" s="67">
        <v>1.2115656643537998</v>
      </c>
      <c r="BH42" s="67">
        <v>0</v>
      </c>
      <c r="BI42" s="67">
        <v>0</v>
      </c>
      <c r="BJ42" s="67">
        <v>6.311689380448602</v>
      </c>
      <c r="BK42" s="58">
        <f t="shared" si="4"/>
        <v>201.79700652793562</v>
      </c>
      <c r="BM42" s="139"/>
    </row>
    <row r="43" spans="1:65" s="34" customFormat="1" ht="12.75">
      <c r="A43" s="20"/>
      <c r="B43" s="21" t="s">
        <v>122</v>
      </c>
      <c r="C43" s="82">
        <v>0</v>
      </c>
      <c r="D43" s="82">
        <v>12.0689629572257</v>
      </c>
      <c r="E43" s="82">
        <v>0</v>
      </c>
      <c r="F43" s="82">
        <v>0</v>
      </c>
      <c r="G43" s="82">
        <v>0</v>
      </c>
      <c r="H43" s="82">
        <v>12.604027233280702</v>
      </c>
      <c r="I43" s="82">
        <v>1.2395129733221</v>
      </c>
      <c r="J43" s="82">
        <v>0</v>
      </c>
      <c r="K43" s="82">
        <v>0</v>
      </c>
      <c r="L43" s="82">
        <v>10.3676920490304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6.311176107896202</v>
      </c>
      <c r="S43" s="82">
        <v>0.5375068081609</v>
      </c>
      <c r="T43" s="82">
        <v>0</v>
      </c>
      <c r="U43" s="82">
        <v>0</v>
      </c>
      <c r="V43" s="82">
        <v>1.6154316340235775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0.16941268525790001</v>
      </c>
      <c r="AC43" s="82">
        <v>0.0063885836774000004</v>
      </c>
      <c r="AD43" s="82">
        <v>0</v>
      </c>
      <c r="AE43" s="82">
        <v>0</v>
      </c>
      <c r="AF43" s="82">
        <v>0.4144346240322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0.0060994854515999996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1.626451E-07</v>
      </c>
      <c r="AS43" s="82">
        <v>0</v>
      </c>
      <c r="AT43" s="82">
        <v>0</v>
      </c>
      <c r="AU43" s="82">
        <v>0</v>
      </c>
      <c r="AV43" s="82">
        <v>11.5248338334831</v>
      </c>
      <c r="AW43" s="82">
        <v>6.797855651417301</v>
      </c>
      <c r="AX43" s="82">
        <v>0</v>
      </c>
      <c r="AY43" s="82">
        <v>0</v>
      </c>
      <c r="AZ43" s="82">
        <v>12.626635598865802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5.0441348551672025</v>
      </c>
      <c r="BG43" s="82">
        <v>0.24797574764439997</v>
      </c>
      <c r="BH43" s="82">
        <v>0</v>
      </c>
      <c r="BI43" s="82">
        <v>0</v>
      </c>
      <c r="BJ43" s="82">
        <v>0.9110832319018999</v>
      </c>
      <c r="BK43" s="83">
        <f t="shared" si="4"/>
        <v>82.49316422248349</v>
      </c>
      <c r="BM43" s="139"/>
    </row>
    <row r="44" spans="1:65" s="34" customFormat="1" ht="12.75">
      <c r="A44" s="20"/>
      <c r="B44" s="21" t="s">
        <v>123</v>
      </c>
      <c r="C44" s="82">
        <v>0</v>
      </c>
      <c r="D44" s="82">
        <v>11.0369299118708</v>
      </c>
      <c r="E44" s="82">
        <v>0</v>
      </c>
      <c r="F44" s="82">
        <v>0</v>
      </c>
      <c r="G44" s="82">
        <v>0</v>
      </c>
      <c r="H44" s="82">
        <v>10.115497228088895</v>
      </c>
      <c r="I44" s="82">
        <v>1.9824552174185</v>
      </c>
      <c r="J44" s="82">
        <v>0</v>
      </c>
      <c r="K44" s="82">
        <v>0</v>
      </c>
      <c r="L44" s="82">
        <v>25.5305363301265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3.6829811413812994</v>
      </c>
      <c r="S44" s="82">
        <v>0.9222029960321</v>
      </c>
      <c r="T44" s="82">
        <v>0</v>
      </c>
      <c r="U44" s="82">
        <v>0</v>
      </c>
      <c r="V44" s="82">
        <v>4.1361199873182395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0.0405494903224</v>
      </c>
      <c r="AC44" s="82">
        <v>0.004444955129</v>
      </c>
      <c r="AD44" s="82">
        <v>0</v>
      </c>
      <c r="AE44" s="82">
        <v>0</v>
      </c>
      <c r="AF44" s="82">
        <v>0.8013986149353001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7.0022615094953995</v>
      </c>
      <c r="AW44" s="82">
        <v>1.0581616929982998</v>
      </c>
      <c r="AX44" s="82">
        <v>0</v>
      </c>
      <c r="AY44" s="82">
        <v>0</v>
      </c>
      <c r="AZ44" s="82">
        <v>12.147614821640202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2.0742145363093996</v>
      </c>
      <c r="BG44" s="82">
        <v>0.24465060574139996</v>
      </c>
      <c r="BH44" s="82">
        <v>0</v>
      </c>
      <c r="BI44" s="82">
        <v>0</v>
      </c>
      <c r="BJ44" s="82">
        <v>0.8748255265470999</v>
      </c>
      <c r="BK44" s="83">
        <f t="shared" si="4"/>
        <v>81.65484456535484</v>
      </c>
      <c r="BM44" s="139"/>
    </row>
    <row r="45" spans="1:65" s="34" customFormat="1" ht="12.75">
      <c r="A45" s="20"/>
      <c r="B45" s="21" t="s">
        <v>124</v>
      </c>
      <c r="C45" s="82">
        <v>0</v>
      </c>
      <c r="D45" s="82">
        <v>0.7349801612903</v>
      </c>
      <c r="E45" s="82">
        <v>0</v>
      </c>
      <c r="F45" s="82">
        <v>0</v>
      </c>
      <c r="G45" s="82">
        <v>0</v>
      </c>
      <c r="H45" s="82">
        <v>193.5195930468115</v>
      </c>
      <c r="I45" s="82">
        <v>248.7705057761578</v>
      </c>
      <c r="J45" s="82">
        <v>0</v>
      </c>
      <c r="K45" s="82">
        <v>0</v>
      </c>
      <c r="L45" s="82">
        <v>518.6639952232512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83.02629145746884</v>
      </c>
      <c r="S45" s="82">
        <v>13.234592764192197</v>
      </c>
      <c r="T45" s="82">
        <v>0</v>
      </c>
      <c r="U45" s="82">
        <v>0</v>
      </c>
      <c r="V45" s="82">
        <v>45.7243712695781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1.4518749640636996</v>
      </c>
      <c r="AC45" s="82">
        <v>1.8272505714835</v>
      </c>
      <c r="AD45" s="82">
        <v>0</v>
      </c>
      <c r="AE45" s="82">
        <v>0</v>
      </c>
      <c r="AF45" s="82">
        <v>9.369903644031401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4.85585161E-05</v>
      </c>
      <c r="AM45" s="82">
        <v>0.2913360351611</v>
      </c>
      <c r="AN45" s="82">
        <v>0</v>
      </c>
      <c r="AO45" s="82">
        <v>0</v>
      </c>
      <c r="AP45" s="82">
        <v>0.21274451177409998</v>
      </c>
      <c r="AQ45" s="82">
        <v>0</v>
      </c>
      <c r="AR45" s="82">
        <v>0.0014576619354</v>
      </c>
      <c r="AS45" s="82">
        <v>0</v>
      </c>
      <c r="AT45" s="82">
        <v>0</v>
      </c>
      <c r="AU45" s="82">
        <v>0</v>
      </c>
      <c r="AV45" s="82">
        <v>130.85622207918055</v>
      </c>
      <c r="AW45" s="82">
        <v>52.590467940921606</v>
      </c>
      <c r="AX45" s="82">
        <v>0</v>
      </c>
      <c r="AY45" s="82">
        <v>0</v>
      </c>
      <c r="AZ45" s="82">
        <v>367.7406756754316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37.59816142015176</v>
      </c>
      <c r="BG45" s="82">
        <v>25.732894025930495</v>
      </c>
      <c r="BH45" s="82">
        <v>0</v>
      </c>
      <c r="BI45" s="82">
        <v>0</v>
      </c>
      <c r="BJ45" s="82">
        <v>20.842694206795905</v>
      </c>
      <c r="BK45" s="83">
        <f>SUM(C45:BJ45)</f>
        <v>1752.1900609941272</v>
      </c>
      <c r="BM45" s="139"/>
    </row>
    <row r="46" spans="1:65" s="34" customFormat="1" ht="12.75">
      <c r="A46" s="23"/>
      <c r="B46" s="24" t="s">
        <v>85</v>
      </c>
      <c r="C46" s="48">
        <f aca="true" t="shared" si="5" ref="C46:AH46">SUM(C33:C45)</f>
        <v>0</v>
      </c>
      <c r="D46" s="48">
        <f t="shared" si="5"/>
        <v>1544.0706548830951</v>
      </c>
      <c r="E46" s="48">
        <f t="shared" si="5"/>
        <v>0</v>
      </c>
      <c r="F46" s="48">
        <f t="shared" si="5"/>
        <v>0</v>
      </c>
      <c r="G46" s="48">
        <f t="shared" si="5"/>
        <v>0</v>
      </c>
      <c r="H46" s="48">
        <f t="shared" si="5"/>
        <v>2045.5285854967399</v>
      </c>
      <c r="I46" s="48">
        <f t="shared" si="5"/>
        <v>2007.6818157769144</v>
      </c>
      <c r="J46" s="48">
        <f t="shared" si="5"/>
        <v>0.0418693224838</v>
      </c>
      <c r="K46" s="48">
        <f t="shared" si="5"/>
        <v>0</v>
      </c>
      <c r="L46" s="48">
        <f t="shared" si="5"/>
        <v>3171.405398794727</v>
      </c>
      <c r="M46" s="48">
        <f t="shared" si="5"/>
        <v>0</v>
      </c>
      <c r="N46" s="48">
        <f t="shared" si="5"/>
        <v>0</v>
      </c>
      <c r="O46" s="48">
        <f t="shared" si="5"/>
        <v>0</v>
      </c>
      <c r="P46" s="48">
        <f t="shared" si="5"/>
        <v>0</v>
      </c>
      <c r="Q46" s="48">
        <f t="shared" si="5"/>
        <v>0</v>
      </c>
      <c r="R46" s="48">
        <f t="shared" si="5"/>
        <v>484.9978988465252</v>
      </c>
      <c r="S46" s="48">
        <f t="shared" si="5"/>
        <v>28.116903346603635</v>
      </c>
      <c r="T46" s="48">
        <f t="shared" si="5"/>
        <v>0</v>
      </c>
      <c r="U46" s="48">
        <f t="shared" si="5"/>
        <v>0</v>
      </c>
      <c r="V46" s="48">
        <f t="shared" si="5"/>
        <v>132.5854904179161</v>
      </c>
      <c r="W46" s="48">
        <f t="shared" si="5"/>
        <v>0</v>
      </c>
      <c r="X46" s="48">
        <f t="shared" si="5"/>
        <v>0.021506151999799997</v>
      </c>
      <c r="Y46" s="48">
        <f t="shared" si="5"/>
        <v>0</v>
      </c>
      <c r="Z46" s="48">
        <f t="shared" si="5"/>
        <v>0</v>
      </c>
      <c r="AA46" s="48">
        <f t="shared" si="5"/>
        <v>0</v>
      </c>
      <c r="AB46" s="48">
        <f t="shared" si="5"/>
        <v>36.2829611998003</v>
      </c>
      <c r="AC46" s="48">
        <f t="shared" si="5"/>
        <v>103.21922763812512</v>
      </c>
      <c r="AD46" s="48">
        <f t="shared" si="5"/>
        <v>0</v>
      </c>
      <c r="AE46" s="48">
        <f t="shared" si="5"/>
        <v>0</v>
      </c>
      <c r="AF46" s="48">
        <f t="shared" si="5"/>
        <v>287.3003270271214</v>
      </c>
      <c r="AG46" s="48">
        <f t="shared" si="5"/>
        <v>0</v>
      </c>
      <c r="AH46" s="48">
        <f t="shared" si="5"/>
        <v>0</v>
      </c>
      <c r="AI46" s="48">
        <f aca="true" t="shared" si="6" ref="AI46:BK46">SUM(AI33:AI45)</f>
        <v>0</v>
      </c>
      <c r="AJ46" s="48">
        <f t="shared" si="6"/>
        <v>0</v>
      </c>
      <c r="AK46" s="48">
        <f t="shared" si="6"/>
        <v>0</v>
      </c>
      <c r="AL46" s="48">
        <f t="shared" si="6"/>
        <v>0.3174507677412</v>
      </c>
      <c r="AM46" s="48">
        <f t="shared" si="6"/>
        <v>0.3044816964191</v>
      </c>
      <c r="AN46" s="48">
        <f t="shared" si="6"/>
        <v>0</v>
      </c>
      <c r="AO46" s="48">
        <f t="shared" si="6"/>
        <v>0</v>
      </c>
      <c r="AP46" s="48">
        <f t="shared" si="6"/>
        <v>4.0019214254829</v>
      </c>
      <c r="AQ46" s="48">
        <f t="shared" si="6"/>
        <v>0</v>
      </c>
      <c r="AR46" s="48">
        <f t="shared" si="6"/>
        <v>0.8611693288693</v>
      </c>
      <c r="AS46" s="48">
        <f t="shared" si="6"/>
        <v>0</v>
      </c>
      <c r="AT46" s="48">
        <f t="shared" si="6"/>
        <v>0</v>
      </c>
      <c r="AU46" s="48">
        <f t="shared" si="6"/>
        <v>0</v>
      </c>
      <c r="AV46" s="48">
        <f t="shared" si="6"/>
        <v>4314.894548691566</v>
      </c>
      <c r="AW46" s="48">
        <f t="shared" si="6"/>
        <v>780.3430070127417</v>
      </c>
      <c r="AX46" s="48">
        <f t="shared" si="6"/>
        <v>29.0861149975806</v>
      </c>
      <c r="AY46" s="48">
        <f t="shared" si="6"/>
        <v>0</v>
      </c>
      <c r="AZ46" s="48">
        <f t="shared" si="6"/>
        <v>4077.0803830157283</v>
      </c>
      <c r="BA46" s="48">
        <f t="shared" si="6"/>
        <v>0</v>
      </c>
      <c r="BB46" s="48">
        <f t="shared" si="6"/>
        <v>0</v>
      </c>
      <c r="BC46" s="48">
        <f t="shared" si="6"/>
        <v>0</v>
      </c>
      <c r="BD46" s="48">
        <f t="shared" si="6"/>
        <v>0</v>
      </c>
      <c r="BE46" s="48">
        <f t="shared" si="6"/>
        <v>0</v>
      </c>
      <c r="BF46" s="48">
        <f t="shared" si="6"/>
        <v>1311.8480499265715</v>
      </c>
      <c r="BG46" s="48">
        <f t="shared" si="6"/>
        <v>102.80390828872687</v>
      </c>
      <c r="BH46" s="48">
        <f t="shared" si="6"/>
        <v>0</v>
      </c>
      <c r="BI46" s="48">
        <f t="shared" si="6"/>
        <v>0</v>
      </c>
      <c r="BJ46" s="48">
        <f t="shared" si="6"/>
        <v>426.91731178597416</v>
      </c>
      <c r="BK46" s="48">
        <f t="shared" si="6"/>
        <v>20889.710985839447</v>
      </c>
      <c r="BM46" s="139"/>
    </row>
    <row r="47" spans="1:63" s="34" customFormat="1" ht="12.75">
      <c r="A47" s="22"/>
      <c r="B47" s="25" t="s">
        <v>83</v>
      </c>
      <c r="C47" s="47">
        <f aca="true" t="shared" si="7" ref="C47:AH47">+C46+C31</f>
        <v>0</v>
      </c>
      <c r="D47" s="47">
        <f t="shared" si="7"/>
        <v>1544.5933235504176</v>
      </c>
      <c r="E47" s="47">
        <f t="shared" si="7"/>
        <v>0</v>
      </c>
      <c r="F47" s="47">
        <f t="shared" si="7"/>
        <v>0</v>
      </c>
      <c r="G47" s="47">
        <f t="shared" si="7"/>
        <v>0</v>
      </c>
      <c r="H47" s="47">
        <f t="shared" si="7"/>
        <v>2347.7963428080375</v>
      </c>
      <c r="I47" s="47">
        <f t="shared" si="7"/>
        <v>2029.1076912686224</v>
      </c>
      <c r="J47" s="47">
        <f t="shared" si="7"/>
        <v>0.0418693224838</v>
      </c>
      <c r="K47" s="47">
        <f t="shared" si="7"/>
        <v>0</v>
      </c>
      <c r="L47" s="47">
        <f t="shared" si="7"/>
        <v>3253.648485808175</v>
      </c>
      <c r="M47" s="47">
        <f t="shared" si="7"/>
        <v>0</v>
      </c>
      <c r="N47" s="47">
        <f t="shared" si="7"/>
        <v>0</v>
      </c>
      <c r="O47" s="47">
        <f t="shared" si="7"/>
        <v>0</v>
      </c>
      <c r="P47" s="47">
        <f t="shared" si="7"/>
        <v>0</v>
      </c>
      <c r="Q47" s="47">
        <f t="shared" si="7"/>
        <v>0</v>
      </c>
      <c r="R47" s="47">
        <f t="shared" si="7"/>
        <v>676.4944324730841</v>
      </c>
      <c r="S47" s="47">
        <f t="shared" si="7"/>
        <v>30.446244626021336</v>
      </c>
      <c r="T47" s="47">
        <f t="shared" si="7"/>
        <v>0</v>
      </c>
      <c r="U47" s="47">
        <f t="shared" si="7"/>
        <v>0</v>
      </c>
      <c r="V47" s="47">
        <f t="shared" si="7"/>
        <v>137.3203071063661</v>
      </c>
      <c r="W47" s="47">
        <f t="shared" si="7"/>
        <v>0</v>
      </c>
      <c r="X47" s="47">
        <f t="shared" si="7"/>
        <v>0.021506151999799997</v>
      </c>
      <c r="Y47" s="47">
        <f t="shared" si="7"/>
        <v>0</v>
      </c>
      <c r="Z47" s="47">
        <f t="shared" si="7"/>
        <v>0</v>
      </c>
      <c r="AA47" s="47">
        <f t="shared" si="7"/>
        <v>0</v>
      </c>
      <c r="AB47" s="47">
        <f t="shared" si="7"/>
        <v>38.6045772924448</v>
      </c>
      <c r="AC47" s="47">
        <f t="shared" si="7"/>
        <v>103.94190501831832</v>
      </c>
      <c r="AD47" s="47">
        <f t="shared" si="7"/>
        <v>0</v>
      </c>
      <c r="AE47" s="47">
        <f t="shared" si="7"/>
        <v>0</v>
      </c>
      <c r="AF47" s="47">
        <f t="shared" si="7"/>
        <v>288.7762742984113</v>
      </c>
      <c r="AG47" s="47">
        <f t="shared" si="7"/>
        <v>0</v>
      </c>
      <c r="AH47" s="47">
        <f t="shared" si="7"/>
        <v>0</v>
      </c>
      <c r="AI47" s="47">
        <f aca="true" t="shared" si="8" ref="AI47:BK47">+AI46+AI31</f>
        <v>0</v>
      </c>
      <c r="AJ47" s="47">
        <f t="shared" si="8"/>
        <v>0</v>
      </c>
      <c r="AK47" s="47">
        <f t="shared" si="8"/>
        <v>0</v>
      </c>
      <c r="AL47" s="47">
        <f t="shared" si="8"/>
        <v>0.6455229219992</v>
      </c>
      <c r="AM47" s="47">
        <f t="shared" si="8"/>
        <v>0.4707209591609</v>
      </c>
      <c r="AN47" s="47">
        <f t="shared" si="8"/>
        <v>0</v>
      </c>
      <c r="AO47" s="47">
        <f t="shared" si="8"/>
        <v>0</v>
      </c>
      <c r="AP47" s="47">
        <f t="shared" si="8"/>
        <v>4.0892965036119</v>
      </c>
      <c r="AQ47" s="47">
        <f t="shared" si="8"/>
        <v>0</v>
      </c>
      <c r="AR47" s="47">
        <f t="shared" si="8"/>
        <v>0.8802202015144</v>
      </c>
      <c r="AS47" s="47">
        <f t="shared" si="8"/>
        <v>0</v>
      </c>
      <c r="AT47" s="47">
        <f t="shared" si="8"/>
        <v>0</v>
      </c>
      <c r="AU47" s="47">
        <f t="shared" si="8"/>
        <v>0</v>
      </c>
      <c r="AV47" s="47">
        <f t="shared" si="8"/>
        <v>5258.771858706414</v>
      </c>
      <c r="AW47" s="47">
        <f t="shared" si="8"/>
        <v>857.1266563122454</v>
      </c>
      <c r="AX47" s="47">
        <f t="shared" si="8"/>
        <v>29.0861149975806</v>
      </c>
      <c r="AY47" s="47">
        <f t="shared" si="8"/>
        <v>0</v>
      </c>
      <c r="AZ47" s="47">
        <f t="shared" si="8"/>
        <v>4251.310837077045</v>
      </c>
      <c r="BA47" s="47">
        <f t="shared" si="8"/>
        <v>0</v>
      </c>
      <c r="BB47" s="47">
        <f t="shared" si="8"/>
        <v>0</v>
      </c>
      <c r="BC47" s="47">
        <f t="shared" si="8"/>
        <v>0</v>
      </c>
      <c r="BD47" s="47">
        <f t="shared" si="8"/>
        <v>0</v>
      </c>
      <c r="BE47" s="47">
        <f t="shared" si="8"/>
        <v>0</v>
      </c>
      <c r="BF47" s="47">
        <f t="shared" si="8"/>
        <v>1714.0672532289286</v>
      </c>
      <c r="BG47" s="47">
        <f t="shared" si="8"/>
        <v>119.40055710038828</v>
      </c>
      <c r="BH47" s="47">
        <f t="shared" si="8"/>
        <v>0</v>
      </c>
      <c r="BI47" s="47">
        <f t="shared" si="8"/>
        <v>0</v>
      </c>
      <c r="BJ47" s="47">
        <f t="shared" si="8"/>
        <v>441.54101249625717</v>
      </c>
      <c r="BK47" s="60">
        <f t="shared" si="8"/>
        <v>23128.18301022952</v>
      </c>
    </row>
    <row r="48" spans="1:63" s="34" customFormat="1" ht="3" customHeight="1">
      <c r="A48" s="4"/>
      <c r="B48" s="1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3"/>
    </row>
    <row r="49" spans="1:63" s="34" customFormat="1" ht="12.75">
      <c r="A49" s="4" t="s">
        <v>16</v>
      </c>
      <c r="B49" s="10" t="s">
        <v>8</v>
      </c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3"/>
    </row>
    <row r="50" spans="1:63" s="34" customFormat="1" ht="12.75">
      <c r="A50" s="4" t="s">
        <v>75</v>
      </c>
      <c r="B50" s="11" t="s">
        <v>17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3"/>
    </row>
    <row r="51" spans="1:63" s="34" customFormat="1" ht="12.75">
      <c r="A51" s="4"/>
      <c r="B51" s="12" t="s">
        <v>36</v>
      </c>
      <c r="C51" s="43"/>
      <c r="D51" s="18"/>
      <c r="E51" s="18"/>
      <c r="F51" s="18"/>
      <c r="G51" s="44"/>
      <c r="H51" s="43"/>
      <c r="I51" s="18"/>
      <c r="J51" s="18"/>
      <c r="K51" s="18"/>
      <c r="L51" s="44"/>
      <c r="M51" s="43"/>
      <c r="N51" s="18"/>
      <c r="O51" s="18"/>
      <c r="P51" s="18"/>
      <c r="Q51" s="44"/>
      <c r="R51" s="43"/>
      <c r="S51" s="18"/>
      <c r="T51" s="18"/>
      <c r="U51" s="18"/>
      <c r="V51" s="44"/>
      <c r="W51" s="43"/>
      <c r="X51" s="18"/>
      <c r="Y51" s="18"/>
      <c r="Z51" s="18"/>
      <c r="AA51" s="44"/>
      <c r="AB51" s="43"/>
      <c r="AC51" s="18"/>
      <c r="AD51" s="18"/>
      <c r="AE51" s="18"/>
      <c r="AF51" s="44"/>
      <c r="AG51" s="43"/>
      <c r="AH51" s="18"/>
      <c r="AI51" s="18"/>
      <c r="AJ51" s="18"/>
      <c r="AK51" s="44"/>
      <c r="AL51" s="43"/>
      <c r="AM51" s="18"/>
      <c r="AN51" s="18"/>
      <c r="AO51" s="18"/>
      <c r="AP51" s="44"/>
      <c r="AQ51" s="43"/>
      <c r="AR51" s="18"/>
      <c r="AS51" s="18"/>
      <c r="AT51" s="18"/>
      <c r="AU51" s="44"/>
      <c r="AV51" s="43"/>
      <c r="AW51" s="18"/>
      <c r="AX51" s="18"/>
      <c r="AY51" s="18"/>
      <c r="AZ51" s="44"/>
      <c r="BA51" s="43"/>
      <c r="BB51" s="18"/>
      <c r="BC51" s="18"/>
      <c r="BD51" s="18"/>
      <c r="BE51" s="44"/>
      <c r="BF51" s="43"/>
      <c r="BG51" s="18"/>
      <c r="BH51" s="18"/>
      <c r="BI51" s="18"/>
      <c r="BJ51" s="44"/>
      <c r="BK51" s="57"/>
    </row>
    <row r="52" spans="1:63" s="34" customFormat="1" ht="12.75">
      <c r="A52" s="4"/>
      <c r="B52" s="13" t="s">
        <v>82</v>
      </c>
      <c r="C52" s="43"/>
      <c r="D52" s="18"/>
      <c r="E52" s="18"/>
      <c r="F52" s="18"/>
      <c r="G52" s="44"/>
      <c r="H52" s="43"/>
      <c r="I52" s="18"/>
      <c r="J52" s="18"/>
      <c r="K52" s="18"/>
      <c r="L52" s="44"/>
      <c r="M52" s="43"/>
      <c r="N52" s="18"/>
      <c r="O52" s="18"/>
      <c r="P52" s="18"/>
      <c r="Q52" s="44"/>
      <c r="R52" s="43"/>
      <c r="S52" s="18"/>
      <c r="T52" s="18"/>
      <c r="U52" s="18"/>
      <c r="V52" s="44"/>
      <c r="W52" s="43"/>
      <c r="X52" s="18"/>
      <c r="Y52" s="18"/>
      <c r="Z52" s="18"/>
      <c r="AA52" s="44"/>
      <c r="AB52" s="43"/>
      <c r="AC52" s="18"/>
      <c r="AD52" s="18"/>
      <c r="AE52" s="18"/>
      <c r="AF52" s="44"/>
      <c r="AG52" s="43"/>
      <c r="AH52" s="18"/>
      <c r="AI52" s="18"/>
      <c r="AJ52" s="18"/>
      <c r="AK52" s="44"/>
      <c r="AL52" s="43"/>
      <c r="AM52" s="18"/>
      <c r="AN52" s="18"/>
      <c r="AO52" s="18"/>
      <c r="AP52" s="44"/>
      <c r="AQ52" s="43"/>
      <c r="AR52" s="18"/>
      <c r="AS52" s="18"/>
      <c r="AT52" s="18"/>
      <c r="AU52" s="44"/>
      <c r="AV52" s="43"/>
      <c r="AW52" s="18"/>
      <c r="AX52" s="18"/>
      <c r="AY52" s="18"/>
      <c r="AZ52" s="44"/>
      <c r="BA52" s="43"/>
      <c r="BB52" s="18"/>
      <c r="BC52" s="18"/>
      <c r="BD52" s="18"/>
      <c r="BE52" s="44"/>
      <c r="BF52" s="43"/>
      <c r="BG52" s="18"/>
      <c r="BH52" s="18"/>
      <c r="BI52" s="18"/>
      <c r="BJ52" s="44"/>
      <c r="BK52" s="57"/>
    </row>
    <row r="53" spans="1:63" s="34" customFormat="1" ht="2.25" customHeight="1">
      <c r="A53" s="4"/>
      <c r="B53" s="11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3"/>
    </row>
    <row r="54" spans="1:63" s="34" customFormat="1" ht="12.75">
      <c r="A54" s="4" t="s">
        <v>4</v>
      </c>
      <c r="B54" s="10" t="s">
        <v>9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3"/>
    </row>
    <row r="55" spans="1:63" s="34" customFormat="1" ht="12.75">
      <c r="A55" s="4" t="s">
        <v>75</v>
      </c>
      <c r="B55" s="11" t="s">
        <v>18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3"/>
    </row>
    <row r="56" spans="1:63" s="34" customFormat="1" ht="12.75">
      <c r="A56" s="20"/>
      <c r="B56" s="21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58"/>
    </row>
    <row r="57" spans="1:63" s="34" customFormat="1" ht="12.75">
      <c r="A57" s="23"/>
      <c r="B57" s="24" t="s">
        <v>84</v>
      </c>
      <c r="C57" s="46">
        <f>C56</f>
        <v>0</v>
      </c>
      <c r="D57" s="46">
        <f aca="true" t="shared" si="9" ref="D57:BJ57">D56</f>
        <v>0</v>
      </c>
      <c r="E57" s="46">
        <f t="shared" si="9"/>
        <v>0</v>
      </c>
      <c r="F57" s="46">
        <f t="shared" si="9"/>
        <v>0</v>
      </c>
      <c r="G57" s="46">
        <f t="shared" si="9"/>
        <v>0</v>
      </c>
      <c r="H57" s="46">
        <f t="shared" si="9"/>
        <v>0</v>
      </c>
      <c r="I57" s="46">
        <f t="shared" si="9"/>
        <v>0</v>
      </c>
      <c r="J57" s="46">
        <f t="shared" si="9"/>
        <v>0</v>
      </c>
      <c r="K57" s="46">
        <f t="shared" si="9"/>
        <v>0</v>
      </c>
      <c r="L57" s="46">
        <f t="shared" si="9"/>
        <v>0</v>
      </c>
      <c r="M57" s="46">
        <f t="shared" si="9"/>
        <v>0</v>
      </c>
      <c r="N57" s="46">
        <f t="shared" si="9"/>
        <v>0</v>
      </c>
      <c r="O57" s="46">
        <f t="shared" si="9"/>
        <v>0</v>
      </c>
      <c r="P57" s="46">
        <f t="shared" si="9"/>
        <v>0</v>
      </c>
      <c r="Q57" s="46">
        <f t="shared" si="9"/>
        <v>0</v>
      </c>
      <c r="R57" s="46">
        <f t="shared" si="9"/>
        <v>0</v>
      </c>
      <c r="S57" s="46">
        <f t="shared" si="9"/>
        <v>0</v>
      </c>
      <c r="T57" s="46">
        <f t="shared" si="9"/>
        <v>0</v>
      </c>
      <c r="U57" s="46">
        <f t="shared" si="9"/>
        <v>0</v>
      </c>
      <c r="V57" s="46">
        <f t="shared" si="9"/>
        <v>0</v>
      </c>
      <c r="W57" s="46">
        <f t="shared" si="9"/>
        <v>0</v>
      </c>
      <c r="X57" s="46">
        <f t="shared" si="9"/>
        <v>0</v>
      </c>
      <c r="Y57" s="46">
        <f t="shared" si="9"/>
        <v>0</v>
      </c>
      <c r="Z57" s="46">
        <f t="shared" si="9"/>
        <v>0</v>
      </c>
      <c r="AA57" s="46">
        <f t="shared" si="9"/>
        <v>0</v>
      </c>
      <c r="AB57" s="46">
        <f t="shared" si="9"/>
        <v>0</v>
      </c>
      <c r="AC57" s="46">
        <f t="shared" si="9"/>
        <v>0</v>
      </c>
      <c r="AD57" s="46">
        <f t="shared" si="9"/>
        <v>0</v>
      </c>
      <c r="AE57" s="46">
        <f t="shared" si="9"/>
        <v>0</v>
      </c>
      <c r="AF57" s="46">
        <f t="shared" si="9"/>
        <v>0</v>
      </c>
      <c r="AG57" s="46">
        <f t="shared" si="9"/>
        <v>0</v>
      </c>
      <c r="AH57" s="46">
        <f t="shared" si="9"/>
        <v>0</v>
      </c>
      <c r="AI57" s="46">
        <f t="shared" si="9"/>
        <v>0</v>
      </c>
      <c r="AJ57" s="46">
        <f t="shared" si="9"/>
        <v>0</v>
      </c>
      <c r="AK57" s="46">
        <f t="shared" si="9"/>
        <v>0</v>
      </c>
      <c r="AL57" s="46">
        <f t="shared" si="9"/>
        <v>0</v>
      </c>
      <c r="AM57" s="46">
        <f t="shared" si="9"/>
        <v>0</v>
      </c>
      <c r="AN57" s="46">
        <f t="shared" si="9"/>
        <v>0</v>
      </c>
      <c r="AO57" s="46">
        <f t="shared" si="9"/>
        <v>0</v>
      </c>
      <c r="AP57" s="46">
        <f t="shared" si="9"/>
        <v>0</v>
      </c>
      <c r="AQ57" s="46">
        <f t="shared" si="9"/>
        <v>0</v>
      </c>
      <c r="AR57" s="46">
        <f t="shared" si="9"/>
        <v>0</v>
      </c>
      <c r="AS57" s="46">
        <f t="shared" si="9"/>
        <v>0</v>
      </c>
      <c r="AT57" s="46">
        <f t="shared" si="9"/>
        <v>0</v>
      </c>
      <c r="AU57" s="46">
        <f t="shared" si="9"/>
        <v>0</v>
      </c>
      <c r="AV57" s="46">
        <f t="shared" si="9"/>
        <v>0</v>
      </c>
      <c r="AW57" s="46">
        <f t="shared" si="9"/>
        <v>0</v>
      </c>
      <c r="AX57" s="46">
        <f t="shared" si="9"/>
        <v>0</v>
      </c>
      <c r="AY57" s="46">
        <f t="shared" si="9"/>
        <v>0</v>
      </c>
      <c r="AZ57" s="46">
        <f t="shared" si="9"/>
        <v>0</v>
      </c>
      <c r="BA57" s="46">
        <f t="shared" si="9"/>
        <v>0</v>
      </c>
      <c r="BB57" s="46">
        <f t="shared" si="9"/>
        <v>0</v>
      </c>
      <c r="BC57" s="46">
        <f t="shared" si="9"/>
        <v>0</v>
      </c>
      <c r="BD57" s="46">
        <f t="shared" si="9"/>
        <v>0</v>
      </c>
      <c r="BE57" s="46">
        <f t="shared" si="9"/>
        <v>0</v>
      </c>
      <c r="BF57" s="46">
        <f t="shared" si="9"/>
        <v>0</v>
      </c>
      <c r="BG57" s="46">
        <f t="shared" si="9"/>
        <v>0</v>
      </c>
      <c r="BH57" s="46">
        <f t="shared" si="9"/>
        <v>0</v>
      </c>
      <c r="BI57" s="46">
        <f t="shared" si="9"/>
        <v>0</v>
      </c>
      <c r="BJ57" s="46">
        <f t="shared" si="9"/>
        <v>0</v>
      </c>
      <c r="BK57" s="59">
        <f>SUM(C57:BJ57)</f>
        <v>0</v>
      </c>
    </row>
    <row r="58" spans="1:63" s="34" customFormat="1" ht="12.75">
      <c r="A58" s="4" t="s">
        <v>76</v>
      </c>
      <c r="B58" s="11" t="s">
        <v>19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3"/>
    </row>
    <row r="59" spans="1:65" s="34" customFormat="1" ht="12.75">
      <c r="A59" s="20"/>
      <c r="B59" s="21" t="s">
        <v>108</v>
      </c>
      <c r="C59" s="45">
        <v>0</v>
      </c>
      <c r="D59" s="67">
        <v>0</v>
      </c>
      <c r="E59" s="67">
        <v>0</v>
      </c>
      <c r="F59" s="67">
        <v>0</v>
      </c>
      <c r="G59" s="67">
        <v>0</v>
      </c>
      <c r="H59" s="67">
        <v>3.905184325000038</v>
      </c>
      <c r="I59" s="67">
        <v>0.518372805</v>
      </c>
      <c r="J59" s="82">
        <v>0</v>
      </c>
      <c r="K59" s="67">
        <v>0</v>
      </c>
      <c r="L59" s="67">
        <v>7.4461968639999965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6.424223717999998</v>
      </c>
      <c r="S59" s="67">
        <v>1.7218717449992347</v>
      </c>
      <c r="T59" s="67">
        <v>0</v>
      </c>
      <c r="U59" s="67">
        <v>0</v>
      </c>
      <c r="V59" s="67">
        <v>5.340226519000007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58">
        <f>SUM(C59:BJ59)</f>
        <v>25.356075975999275</v>
      </c>
      <c r="BM59" s="139"/>
    </row>
    <row r="60" spans="1:65" s="34" customFormat="1" ht="12.75">
      <c r="A60" s="20"/>
      <c r="B60" s="21" t="s">
        <v>109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8.09317923260005</v>
      </c>
      <c r="I60" s="67">
        <v>2.0494094774000007</v>
      </c>
      <c r="J60" s="82">
        <v>0</v>
      </c>
      <c r="K60" s="67">
        <v>0</v>
      </c>
      <c r="L60" s="67">
        <v>29.099628487003606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14.09553965222546</v>
      </c>
      <c r="S60" s="67">
        <v>3.4498384313999995</v>
      </c>
      <c r="T60" s="67"/>
      <c r="U60" s="67">
        <v>0</v>
      </c>
      <c r="V60" s="67">
        <v>14.416967847399997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58">
        <f>SUM(C60:BJ60)</f>
        <v>71.20456312802911</v>
      </c>
      <c r="BM60" s="139"/>
    </row>
    <row r="61" spans="1:65" s="34" customFormat="1" ht="12.75">
      <c r="A61" s="20"/>
      <c r="B61" s="21" t="s">
        <v>110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61.8191338910138</v>
      </c>
      <c r="I61" s="67">
        <v>3441.496441627001</v>
      </c>
      <c r="J61" s="67">
        <v>0.0023734029999999996</v>
      </c>
      <c r="K61" s="67">
        <v>0</v>
      </c>
      <c r="L61" s="67">
        <v>675.1837422153795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110.84110603004582</v>
      </c>
      <c r="S61" s="67">
        <v>26.236802442999977</v>
      </c>
      <c r="T61" s="67"/>
      <c r="U61" s="67">
        <v>0</v>
      </c>
      <c r="V61" s="67">
        <v>266.29261130600366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58">
        <f>SUM(C61:BJ61)</f>
        <v>4581.872210915444</v>
      </c>
      <c r="BM61" s="139"/>
    </row>
    <row r="62" spans="1:65" s="34" customFormat="1" ht="12.75">
      <c r="A62" s="20"/>
      <c r="B62" s="21" t="s">
        <v>127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0.5876795619999979</v>
      </c>
      <c r="I62" s="82">
        <v>26.05587131299984</v>
      </c>
      <c r="J62" s="82">
        <v>0</v>
      </c>
      <c r="K62" s="82">
        <v>0</v>
      </c>
      <c r="L62" s="82">
        <v>3.300451808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0.7254769489999944</v>
      </c>
      <c r="S62" s="82">
        <v>1.9172519420000003</v>
      </c>
      <c r="T62" s="82"/>
      <c r="U62" s="82">
        <v>0</v>
      </c>
      <c r="V62" s="82">
        <v>1.9939676419999997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82">
        <v>0</v>
      </c>
      <c r="BB62" s="82">
        <v>0</v>
      </c>
      <c r="BC62" s="82">
        <v>0</v>
      </c>
      <c r="BD62" s="82">
        <v>0</v>
      </c>
      <c r="BE62" s="82">
        <v>0</v>
      </c>
      <c r="BF62" s="82">
        <v>0</v>
      </c>
      <c r="BG62" s="82">
        <v>0</v>
      </c>
      <c r="BH62" s="82">
        <v>0</v>
      </c>
      <c r="BI62" s="82">
        <v>0</v>
      </c>
      <c r="BJ62" s="82">
        <v>0</v>
      </c>
      <c r="BK62" s="83">
        <f>SUM(C62:BJ62)</f>
        <v>34.580699215999836</v>
      </c>
      <c r="BM62" s="139"/>
    </row>
    <row r="63" spans="1:65" s="34" customFormat="1" ht="12.75">
      <c r="A63" s="23"/>
      <c r="B63" s="24" t="s">
        <v>85</v>
      </c>
      <c r="C63" s="46">
        <f>C59+C60+C61+C62</f>
        <v>0</v>
      </c>
      <c r="D63" s="48">
        <f aca="true" t="shared" si="10" ref="D63:BK63">D59+D60+D61+D62</f>
        <v>0</v>
      </c>
      <c r="E63" s="48">
        <f t="shared" si="10"/>
        <v>0</v>
      </c>
      <c r="F63" s="48">
        <f t="shared" si="10"/>
        <v>0</v>
      </c>
      <c r="G63" s="48">
        <f t="shared" si="10"/>
        <v>0</v>
      </c>
      <c r="H63" s="48">
        <f t="shared" si="10"/>
        <v>74.40517701061388</v>
      </c>
      <c r="I63" s="48">
        <f t="shared" si="10"/>
        <v>3470.120095222401</v>
      </c>
      <c r="J63" s="48">
        <f t="shared" si="10"/>
        <v>0.0023734029999999996</v>
      </c>
      <c r="K63" s="48">
        <f t="shared" si="10"/>
        <v>0</v>
      </c>
      <c r="L63" s="48">
        <f t="shared" si="10"/>
        <v>715.0300193743832</v>
      </c>
      <c r="M63" s="48">
        <f t="shared" si="10"/>
        <v>0</v>
      </c>
      <c r="N63" s="48">
        <f t="shared" si="10"/>
        <v>0</v>
      </c>
      <c r="O63" s="48">
        <f t="shared" si="10"/>
        <v>0</v>
      </c>
      <c r="P63" s="48">
        <f t="shared" si="10"/>
        <v>0</v>
      </c>
      <c r="Q63" s="48">
        <f t="shared" si="10"/>
        <v>0</v>
      </c>
      <c r="R63" s="48">
        <f t="shared" si="10"/>
        <v>132.08634634927125</v>
      </c>
      <c r="S63" s="48">
        <f t="shared" si="10"/>
        <v>33.32576456139921</v>
      </c>
      <c r="T63" s="48">
        <f t="shared" si="10"/>
        <v>0</v>
      </c>
      <c r="U63" s="48">
        <f t="shared" si="10"/>
        <v>0</v>
      </c>
      <c r="V63" s="48">
        <f t="shared" si="10"/>
        <v>288.04377331440367</v>
      </c>
      <c r="W63" s="48">
        <f t="shared" si="10"/>
        <v>0</v>
      </c>
      <c r="X63" s="48">
        <f t="shared" si="10"/>
        <v>0</v>
      </c>
      <c r="Y63" s="48">
        <f t="shared" si="10"/>
        <v>0</v>
      </c>
      <c r="Z63" s="48">
        <f t="shared" si="10"/>
        <v>0</v>
      </c>
      <c r="AA63" s="48">
        <f t="shared" si="10"/>
        <v>0</v>
      </c>
      <c r="AB63" s="48">
        <f t="shared" si="10"/>
        <v>0</v>
      </c>
      <c r="AC63" s="48">
        <f t="shared" si="10"/>
        <v>0</v>
      </c>
      <c r="AD63" s="48">
        <f t="shared" si="10"/>
        <v>0</v>
      </c>
      <c r="AE63" s="48">
        <f t="shared" si="10"/>
        <v>0</v>
      </c>
      <c r="AF63" s="48">
        <f t="shared" si="10"/>
        <v>0</v>
      </c>
      <c r="AG63" s="48">
        <f t="shared" si="10"/>
        <v>0</v>
      </c>
      <c r="AH63" s="48">
        <f t="shared" si="10"/>
        <v>0</v>
      </c>
      <c r="AI63" s="48">
        <f t="shared" si="10"/>
        <v>0</v>
      </c>
      <c r="AJ63" s="48">
        <f t="shared" si="10"/>
        <v>0</v>
      </c>
      <c r="AK63" s="48">
        <f t="shared" si="10"/>
        <v>0</v>
      </c>
      <c r="AL63" s="48">
        <f t="shared" si="10"/>
        <v>0</v>
      </c>
      <c r="AM63" s="48">
        <f t="shared" si="10"/>
        <v>0</v>
      </c>
      <c r="AN63" s="48">
        <f t="shared" si="10"/>
        <v>0</v>
      </c>
      <c r="AO63" s="48">
        <f t="shared" si="10"/>
        <v>0</v>
      </c>
      <c r="AP63" s="48">
        <f t="shared" si="10"/>
        <v>0</v>
      </c>
      <c r="AQ63" s="48">
        <f t="shared" si="10"/>
        <v>0</v>
      </c>
      <c r="AR63" s="48">
        <f t="shared" si="10"/>
        <v>0</v>
      </c>
      <c r="AS63" s="48">
        <f t="shared" si="10"/>
        <v>0</v>
      </c>
      <c r="AT63" s="48">
        <f t="shared" si="10"/>
        <v>0</v>
      </c>
      <c r="AU63" s="48">
        <f t="shared" si="10"/>
        <v>0</v>
      </c>
      <c r="AV63" s="48">
        <f t="shared" si="10"/>
        <v>0</v>
      </c>
      <c r="AW63" s="48">
        <f t="shared" si="10"/>
        <v>0</v>
      </c>
      <c r="AX63" s="48">
        <f t="shared" si="10"/>
        <v>0</v>
      </c>
      <c r="AY63" s="48">
        <f t="shared" si="10"/>
        <v>0</v>
      </c>
      <c r="AZ63" s="48">
        <f t="shared" si="10"/>
        <v>0</v>
      </c>
      <c r="BA63" s="48">
        <f t="shared" si="10"/>
        <v>0</v>
      </c>
      <c r="BB63" s="48">
        <f t="shared" si="10"/>
        <v>0</v>
      </c>
      <c r="BC63" s="48">
        <f t="shared" si="10"/>
        <v>0</v>
      </c>
      <c r="BD63" s="48">
        <f t="shared" si="10"/>
        <v>0</v>
      </c>
      <c r="BE63" s="48">
        <f t="shared" si="10"/>
        <v>0</v>
      </c>
      <c r="BF63" s="48">
        <f t="shared" si="10"/>
        <v>0</v>
      </c>
      <c r="BG63" s="48">
        <f t="shared" si="10"/>
        <v>0</v>
      </c>
      <c r="BH63" s="48">
        <f t="shared" si="10"/>
        <v>0</v>
      </c>
      <c r="BI63" s="48">
        <f t="shared" si="10"/>
        <v>0</v>
      </c>
      <c r="BJ63" s="48">
        <f t="shared" si="10"/>
        <v>0</v>
      </c>
      <c r="BK63" s="48">
        <f t="shared" si="10"/>
        <v>4713.013549235472</v>
      </c>
      <c r="BM63" s="139"/>
    </row>
    <row r="64" spans="1:63" s="34" customFormat="1" ht="12.75">
      <c r="A64" s="22"/>
      <c r="B64" s="25" t="s">
        <v>83</v>
      </c>
      <c r="C64" s="47">
        <f aca="true" t="shared" si="11" ref="C64:AH64">C57+C63</f>
        <v>0</v>
      </c>
      <c r="D64" s="49">
        <f t="shared" si="11"/>
        <v>0</v>
      </c>
      <c r="E64" s="47">
        <f t="shared" si="11"/>
        <v>0</v>
      </c>
      <c r="F64" s="47">
        <f t="shared" si="11"/>
        <v>0</v>
      </c>
      <c r="G64" s="47">
        <f t="shared" si="11"/>
        <v>0</v>
      </c>
      <c r="H64" s="47">
        <f t="shared" si="11"/>
        <v>74.40517701061388</v>
      </c>
      <c r="I64" s="47">
        <f t="shared" si="11"/>
        <v>3470.120095222401</v>
      </c>
      <c r="J64" s="47">
        <f t="shared" si="11"/>
        <v>0.0023734029999999996</v>
      </c>
      <c r="K64" s="47">
        <f t="shared" si="11"/>
        <v>0</v>
      </c>
      <c r="L64" s="47">
        <f t="shared" si="11"/>
        <v>715.0300193743832</v>
      </c>
      <c r="M64" s="47">
        <f t="shared" si="11"/>
        <v>0</v>
      </c>
      <c r="N64" s="47">
        <f t="shared" si="11"/>
        <v>0</v>
      </c>
      <c r="O64" s="47">
        <f t="shared" si="11"/>
        <v>0</v>
      </c>
      <c r="P64" s="47">
        <f t="shared" si="11"/>
        <v>0</v>
      </c>
      <c r="Q64" s="47">
        <f t="shared" si="11"/>
        <v>0</v>
      </c>
      <c r="R64" s="47">
        <f t="shared" si="11"/>
        <v>132.08634634927125</v>
      </c>
      <c r="S64" s="47">
        <f t="shared" si="11"/>
        <v>33.32576456139921</v>
      </c>
      <c r="T64" s="47">
        <f t="shared" si="11"/>
        <v>0</v>
      </c>
      <c r="U64" s="47">
        <f t="shared" si="11"/>
        <v>0</v>
      </c>
      <c r="V64" s="47">
        <f t="shared" si="11"/>
        <v>288.04377331440367</v>
      </c>
      <c r="W64" s="47">
        <f t="shared" si="11"/>
        <v>0</v>
      </c>
      <c r="X64" s="47">
        <f t="shared" si="11"/>
        <v>0</v>
      </c>
      <c r="Y64" s="47">
        <f t="shared" si="11"/>
        <v>0</v>
      </c>
      <c r="Z64" s="47">
        <f t="shared" si="11"/>
        <v>0</v>
      </c>
      <c r="AA64" s="47">
        <f t="shared" si="11"/>
        <v>0</v>
      </c>
      <c r="AB64" s="47">
        <f t="shared" si="11"/>
        <v>0</v>
      </c>
      <c r="AC64" s="47">
        <f t="shared" si="11"/>
        <v>0</v>
      </c>
      <c r="AD64" s="47">
        <f t="shared" si="11"/>
        <v>0</v>
      </c>
      <c r="AE64" s="47">
        <f t="shared" si="11"/>
        <v>0</v>
      </c>
      <c r="AF64" s="47">
        <f t="shared" si="11"/>
        <v>0</v>
      </c>
      <c r="AG64" s="47">
        <f t="shared" si="11"/>
        <v>0</v>
      </c>
      <c r="AH64" s="47">
        <f t="shared" si="11"/>
        <v>0</v>
      </c>
      <c r="AI64" s="47">
        <f aca="true" t="shared" si="12" ref="AI64:BJ64">AI57+AI63</f>
        <v>0</v>
      </c>
      <c r="AJ64" s="47">
        <f t="shared" si="12"/>
        <v>0</v>
      </c>
      <c r="AK64" s="47">
        <f t="shared" si="12"/>
        <v>0</v>
      </c>
      <c r="AL64" s="47">
        <f t="shared" si="12"/>
        <v>0</v>
      </c>
      <c r="AM64" s="47">
        <f t="shared" si="12"/>
        <v>0</v>
      </c>
      <c r="AN64" s="47">
        <f t="shared" si="12"/>
        <v>0</v>
      </c>
      <c r="AO64" s="47">
        <f t="shared" si="12"/>
        <v>0</v>
      </c>
      <c r="AP64" s="47">
        <f t="shared" si="12"/>
        <v>0</v>
      </c>
      <c r="AQ64" s="47">
        <f t="shared" si="12"/>
        <v>0</v>
      </c>
      <c r="AR64" s="47">
        <f t="shared" si="12"/>
        <v>0</v>
      </c>
      <c r="AS64" s="47">
        <f t="shared" si="12"/>
        <v>0</v>
      </c>
      <c r="AT64" s="47">
        <f t="shared" si="12"/>
        <v>0</v>
      </c>
      <c r="AU64" s="47">
        <f t="shared" si="12"/>
        <v>0</v>
      </c>
      <c r="AV64" s="47">
        <f t="shared" si="12"/>
        <v>0</v>
      </c>
      <c r="AW64" s="47">
        <f t="shared" si="12"/>
        <v>0</v>
      </c>
      <c r="AX64" s="47">
        <f t="shared" si="12"/>
        <v>0</v>
      </c>
      <c r="AY64" s="47">
        <f t="shared" si="12"/>
        <v>0</v>
      </c>
      <c r="AZ64" s="47">
        <f t="shared" si="12"/>
        <v>0</v>
      </c>
      <c r="BA64" s="47">
        <f t="shared" si="12"/>
        <v>0</v>
      </c>
      <c r="BB64" s="47">
        <f t="shared" si="12"/>
        <v>0</v>
      </c>
      <c r="BC64" s="47">
        <f t="shared" si="12"/>
        <v>0</v>
      </c>
      <c r="BD64" s="47">
        <f t="shared" si="12"/>
        <v>0</v>
      </c>
      <c r="BE64" s="47">
        <f t="shared" si="12"/>
        <v>0</v>
      </c>
      <c r="BF64" s="47">
        <f t="shared" si="12"/>
        <v>0</v>
      </c>
      <c r="BG64" s="47">
        <f t="shared" si="12"/>
        <v>0</v>
      </c>
      <c r="BH64" s="47">
        <f t="shared" si="12"/>
        <v>0</v>
      </c>
      <c r="BI64" s="47">
        <f t="shared" si="12"/>
        <v>0</v>
      </c>
      <c r="BJ64" s="47">
        <f t="shared" si="12"/>
        <v>0</v>
      </c>
      <c r="BK64" s="62">
        <f>SUM(C64:BJ64)</f>
        <v>4713.013549235472</v>
      </c>
    </row>
    <row r="65" spans="1:63" s="34" customFormat="1" ht="4.5" customHeight="1">
      <c r="A65" s="4"/>
      <c r="B65" s="11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3"/>
    </row>
    <row r="66" spans="1:63" s="34" customFormat="1" ht="12.75">
      <c r="A66" s="4" t="s">
        <v>20</v>
      </c>
      <c r="B66" s="10" t="s">
        <v>21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3"/>
    </row>
    <row r="67" spans="1:63" s="34" customFormat="1" ht="12.75">
      <c r="A67" s="4" t="s">
        <v>75</v>
      </c>
      <c r="B67" s="11" t="s">
        <v>22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3"/>
    </row>
    <row r="68" spans="1:63" s="34" customFormat="1" ht="12.75">
      <c r="A68" s="4"/>
      <c r="B68" s="12" t="s">
        <v>36</v>
      </c>
      <c r="C68" s="43"/>
      <c r="D68" s="18"/>
      <c r="E68" s="18"/>
      <c r="F68" s="18"/>
      <c r="G68" s="44"/>
      <c r="H68" s="43"/>
      <c r="I68" s="18"/>
      <c r="J68" s="18"/>
      <c r="K68" s="18"/>
      <c r="L68" s="44"/>
      <c r="M68" s="43"/>
      <c r="N68" s="18"/>
      <c r="O68" s="18"/>
      <c r="P68" s="18"/>
      <c r="Q68" s="44"/>
      <c r="R68" s="43"/>
      <c r="S68" s="18"/>
      <c r="T68" s="18"/>
      <c r="U68" s="18"/>
      <c r="V68" s="44"/>
      <c r="W68" s="43"/>
      <c r="X68" s="18"/>
      <c r="Y68" s="18"/>
      <c r="Z68" s="18"/>
      <c r="AA68" s="44"/>
      <c r="AB68" s="43"/>
      <c r="AC68" s="18"/>
      <c r="AD68" s="18"/>
      <c r="AE68" s="18"/>
      <c r="AF68" s="44"/>
      <c r="AG68" s="43"/>
      <c r="AH68" s="18"/>
      <c r="AI68" s="18"/>
      <c r="AJ68" s="18"/>
      <c r="AK68" s="44"/>
      <c r="AL68" s="43"/>
      <c r="AM68" s="18"/>
      <c r="AN68" s="18"/>
      <c r="AO68" s="18"/>
      <c r="AP68" s="44"/>
      <c r="AQ68" s="43"/>
      <c r="AR68" s="18"/>
      <c r="AS68" s="18"/>
      <c r="AT68" s="18"/>
      <c r="AU68" s="44"/>
      <c r="AV68" s="43"/>
      <c r="AW68" s="18"/>
      <c r="AX68" s="18"/>
      <c r="AY68" s="18"/>
      <c r="AZ68" s="44"/>
      <c r="BA68" s="43"/>
      <c r="BB68" s="18"/>
      <c r="BC68" s="18"/>
      <c r="BD68" s="18"/>
      <c r="BE68" s="44"/>
      <c r="BF68" s="43"/>
      <c r="BG68" s="18"/>
      <c r="BH68" s="18"/>
      <c r="BI68" s="18"/>
      <c r="BJ68" s="44"/>
      <c r="BK68" s="57"/>
    </row>
    <row r="69" spans="1:63" s="34" customFormat="1" ht="12.75">
      <c r="A69" s="4"/>
      <c r="B69" s="13" t="s">
        <v>82</v>
      </c>
      <c r="C69" s="43"/>
      <c r="D69" s="18"/>
      <c r="E69" s="18"/>
      <c r="F69" s="18"/>
      <c r="G69" s="44"/>
      <c r="H69" s="43"/>
      <c r="I69" s="18"/>
      <c r="J69" s="18"/>
      <c r="K69" s="18"/>
      <c r="L69" s="44"/>
      <c r="M69" s="43"/>
      <c r="N69" s="18"/>
      <c r="O69" s="18"/>
      <c r="P69" s="18"/>
      <c r="Q69" s="44"/>
      <c r="R69" s="43"/>
      <c r="S69" s="18"/>
      <c r="T69" s="18"/>
      <c r="U69" s="18"/>
      <c r="V69" s="44"/>
      <c r="W69" s="43"/>
      <c r="X69" s="18"/>
      <c r="Y69" s="18"/>
      <c r="Z69" s="18"/>
      <c r="AA69" s="44"/>
      <c r="AB69" s="43"/>
      <c r="AC69" s="18"/>
      <c r="AD69" s="18"/>
      <c r="AE69" s="18"/>
      <c r="AF69" s="44"/>
      <c r="AG69" s="43"/>
      <c r="AH69" s="18"/>
      <c r="AI69" s="18"/>
      <c r="AJ69" s="18"/>
      <c r="AK69" s="44"/>
      <c r="AL69" s="43"/>
      <c r="AM69" s="18"/>
      <c r="AN69" s="18"/>
      <c r="AO69" s="18"/>
      <c r="AP69" s="44"/>
      <c r="AQ69" s="43"/>
      <c r="AR69" s="18"/>
      <c r="AS69" s="18"/>
      <c r="AT69" s="18"/>
      <c r="AU69" s="44"/>
      <c r="AV69" s="43"/>
      <c r="AW69" s="18"/>
      <c r="AX69" s="18"/>
      <c r="AY69" s="18"/>
      <c r="AZ69" s="44"/>
      <c r="BA69" s="43"/>
      <c r="BB69" s="18"/>
      <c r="BC69" s="18"/>
      <c r="BD69" s="18"/>
      <c r="BE69" s="44"/>
      <c r="BF69" s="43"/>
      <c r="BG69" s="18"/>
      <c r="BH69" s="18"/>
      <c r="BI69" s="18"/>
      <c r="BJ69" s="44"/>
      <c r="BK69" s="57"/>
    </row>
    <row r="70" spans="1:63" s="34" customFormat="1" ht="4.5" customHeight="1">
      <c r="A70" s="4"/>
      <c r="B70" s="15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3"/>
    </row>
    <row r="71" spans="1:65" s="142" customFormat="1" ht="12.75">
      <c r="A71" s="22"/>
      <c r="B71" s="26" t="s">
        <v>98</v>
      </c>
      <c r="C71" s="50">
        <f aca="true" t="shared" si="13" ref="C71:AH71">C26+C47+C64</f>
        <v>0</v>
      </c>
      <c r="D71" s="50">
        <f t="shared" si="13"/>
        <v>1714.3494616712883</v>
      </c>
      <c r="E71" s="50">
        <f t="shared" si="13"/>
        <v>0</v>
      </c>
      <c r="F71" s="50">
        <f t="shared" si="13"/>
        <v>0</v>
      </c>
      <c r="G71" s="50">
        <f t="shared" si="13"/>
        <v>0</v>
      </c>
      <c r="H71" s="50">
        <f t="shared" si="13"/>
        <v>2450.844333091616</v>
      </c>
      <c r="I71" s="50">
        <f t="shared" si="13"/>
        <v>5572.062950186117</v>
      </c>
      <c r="J71" s="50">
        <f t="shared" si="13"/>
        <v>0.0442427254838</v>
      </c>
      <c r="K71" s="50">
        <f t="shared" si="13"/>
        <v>0</v>
      </c>
      <c r="L71" s="50">
        <f t="shared" si="13"/>
        <v>4127.628538508224</v>
      </c>
      <c r="M71" s="50">
        <f t="shared" si="13"/>
        <v>0</v>
      </c>
      <c r="N71" s="50">
        <f t="shared" si="13"/>
        <v>0</v>
      </c>
      <c r="O71" s="50">
        <f t="shared" si="13"/>
        <v>0</v>
      </c>
      <c r="P71" s="50">
        <f t="shared" si="13"/>
        <v>0</v>
      </c>
      <c r="Q71" s="50">
        <f t="shared" si="13"/>
        <v>0</v>
      </c>
      <c r="R71" s="50">
        <f t="shared" si="13"/>
        <v>819.3804420604343</v>
      </c>
      <c r="S71" s="50">
        <f t="shared" si="13"/>
        <v>64.47429308035484</v>
      </c>
      <c r="T71" s="50">
        <f t="shared" si="13"/>
        <v>0</v>
      </c>
      <c r="U71" s="50">
        <f t="shared" si="13"/>
        <v>0</v>
      </c>
      <c r="V71" s="50">
        <f t="shared" si="13"/>
        <v>446.32760803105714</v>
      </c>
      <c r="W71" s="50">
        <f t="shared" si="13"/>
        <v>0</v>
      </c>
      <c r="X71" s="50">
        <f t="shared" si="13"/>
        <v>0.021506151999799997</v>
      </c>
      <c r="Y71" s="50">
        <f t="shared" si="13"/>
        <v>0</v>
      </c>
      <c r="Z71" s="50">
        <f t="shared" si="13"/>
        <v>0</v>
      </c>
      <c r="AA71" s="50">
        <f t="shared" si="13"/>
        <v>0</v>
      </c>
      <c r="AB71" s="50">
        <f t="shared" si="13"/>
        <v>38.719888490734704</v>
      </c>
      <c r="AC71" s="50">
        <f t="shared" si="13"/>
        <v>105.96753845512413</v>
      </c>
      <c r="AD71" s="50">
        <f t="shared" si="13"/>
        <v>0</v>
      </c>
      <c r="AE71" s="50">
        <f t="shared" si="13"/>
        <v>0</v>
      </c>
      <c r="AF71" s="50">
        <f t="shared" si="13"/>
        <v>296.5884134708296</v>
      </c>
      <c r="AG71" s="50">
        <f t="shared" si="13"/>
        <v>0</v>
      </c>
      <c r="AH71" s="50">
        <f t="shared" si="13"/>
        <v>0</v>
      </c>
      <c r="AI71" s="50">
        <f aca="true" t="shared" si="14" ref="AI71:BJ71">AI26+AI47+AI64</f>
        <v>0</v>
      </c>
      <c r="AJ71" s="50">
        <f t="shared" si="14"/>
        <v>0</v>
      </c>
      <c r="AK71" s="50">
        <f t="shared" si="14"/>
        <v>0</v>
      </c>
      <c r="AL71" s="50">
        <f t="shared" si="14"/>
        <v>0.656149133354</v>
      </c>
      <c r="AM71" s="50">
        <f t="shared" si="14"/>
        <v>0.4707209591609</v>
      </c>
      <c r="AN71" s="50">
        <f t="shared" si="14"/>
        <v>0</v>
      </c>
      <c r="AO71" s="50">
        <f t="shared" si="14"/>
        <v>0</v>
      </c>
      <c r="AP71" s="50">
        <f t="shared" si="14"/>
        <v>4.0892965036119</v>
      </c>
      <c r="AQ71" s="50">
        <f t="shared" si="14"/>
        <v>0</v>
      </c>
      <c r="AR71" s="50">
        <f t="shared" si="14"/>
        <v>2.0583705827077003</v>
      </c>
      <c r="AS71" s="50">
        <f t="shared" si="14"/>
        <v>0</v>
      </c>
      <c r="AT71" s="50">
        <f t="shared" si="14"/>
        <v>0</v>
      </c>
      <c r="AU71" s="50">
        <f t="shared" si="14"/>
        <v>0</v>
      </c>
      <c r="AV71" s="50">
        <f t="shared" si="14"/>
        <v>5363.959498809043</v>
      </c>
      <c r="AW71" s="50">
        <f t="shared" si="14"/>
        <v>916.4635091540608</v>
      </c>
      <c r="AX71" s="50">
        <f t="shared" si="14"/>
        <v>29.0861149975806</v>
      </c>
      <c r="AY71" s="50">
        <f t="shared" si="14"/>
        <v>0</v>
      </c>
      <c r="AZ71" s="50">
        <f t="shared" si="14"/>
        <v>4597.800804496608</v>
      </c>
      <c r="BA71" s="50">
        <f t="shared" si="14"/>
        <v>0</v>
      </c>
      <c r="BB71" s="50">
        <f t="shared" si="14"/>
        <v>0</v>
      </c>
      <c r="BC71" s="50">
        <f t="shared" si="14"/>
        <v>0</v>
      </c>
      <c r="BD71" s="50">
        <f t="shared" si="14"/>
        <v>0</v>
      </c>
      <c r="BE71" s="50">
        <f t="shared" si="14"/>
        <v>0</v>
      </c>
      <c r="BF71" s="50">
        <f t="shared" si="14"/>
        <v>1750.6565075992921</v>
      </c>
      <c r="BG71" s="50">
        <f t="shared" si="14"/>
        <v>126.94869993289788</v>
      </c>
      <c r="BH71" s="50">
        <f t="shared" si="14"/>
        <v>0</v>
      </c>
      <c r="BI71" s="50">
        <f t="shared" si="14"/>
        <v>0</v>
      </c>
      <c r="BJ71" s="50">
        <f t="shared" si="14"/>
        <v>498.5513089288369</v>
      </c>
      <c r="BK71" s="90">
        <f>SUM(C71:BJ71)</f>
        <v>28927.150197020415</v>
      </c>
      <c r="BM71" s="144"/>
    </row>
    <row r="72" spans="1:63" s="34" customFormat="1" ht="4.5" customHeight="1">
      <c r="A72" s="4"/>
      <c r="B72" s="16"/>
      <c r="C72" s="126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27"/>
    </row>
    <row r="73" spans="1:63" s="34" customFormat="1" ht="14.25" customHeight="1">
      <c r="A73" s="4" t="s">
        <v>5</v>
      </c>
      <c r="B73" s="17" t="s">
        <v>24</v>
      </c>
      <c r="C73" s="126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27"/>
    </row>
    <row r="74" spans="1:65" s="34" customFormat="1" ht="12.75">
      <c r="A74" s="20"/>
      <c r="B74" s="21" t="s">
        <v>116</v>
      </c>
      <c r="C74" s="65">
        <v>0</v>
      </c>
      <c r="D74" s="65">
        <v>1.3499581452258</v>
      </c>
      <c r="E74" s="65">
        <v>0</v>
      </c>
      <c r="F74" s="65">
        <v>0</v>
      </c>
      <c r="G74" s="66">
        <v>0</v>
      </c>
      <c r="H74" s="67">
        <v>448.2624339670574</v>
      </c>
      <c r="I74" s="65">
        <v>238.18472359035042</v>
      </c>
      <c r="J74" s="65">
        <v>0</v>
      </c>
      <c r="K74" s="65">
        <v>0</v>
      </c>
      <c r="L74" s="66">
        <v>805.5285016923768</v>
      </c>
      <c r="M74" s="67">
        <v>0</v>
      </c>
      <c r="N74" s="65">
        <v>0</v>
      </c>
      <c r="O74" s="65">
        <v>0</v>
      </c>
      <c r="P74" s="65">
        <v>0</v>
      </c>
      <c r="Q74" s="66">
        <v>0</v>
      </c>
      <c r="R74" s="67">
        <v>182.0310275681402</v>
      </c>
      <c r="S74" s="65">
        <v>12.241912749804602</v>
      </c>
      <c r="T74" s="65">
        <v>0</v>
      </c>
      <c r="U74" s="65">
        <v>0</v>
      </c>
      <c r="V74" s="68">
        <v>59.05460468822262</v>
      </c>
      <c r="W74" s="69">
        <v>0</v>
      </c>
      <c r="X74" s="65">
        <v>0</v>
      </c>
      <c r="Y74" s="65">
        <v>0</v>
      </c>
      <c r="Z74" s="65">
        <v>0</v>
      </c>
      <c r="AA74" s="66">
        <v>0</v>
      </c>
      <c r="AB74" s="67">
        <v>1.2060990804506002</v>
      </c>
      <c r="AC74" s="65">
        <v>0.8991675039673</v>
      </c>
      <c r="AD74" s="65">
        <v>0</v>
      </c>
      <c r="AE74" s="65">
        <v>0</v>
      </c>
      <c r="AF74" s="66">
        <v>10.033280704160799</v>
      </c>
      <c r="AG74" s="67">
        <v>0</v>
      </c>
      <c r="AH74" s="65">
        <v>0</v>
      </c>
      <c r="AI74" s="65">
        <v>0</v>
      </c>
      <c r="AJ74" s="65">
        <v>0</v>
      </c>
      <c r="AK74" s="66">
        <v>0</v>
      </c>
      <c r="AL74" s="67">
        <v>0.0048448541935</v>
      </c>
      <c r="AM74" s="65">
        <v>0</v>
      </c>
      <c r="AN74" s="65">
        <v>0</v>
      </c>
      <c r="AO74" s="65">
        <v>0</v>
      </c>
      <c r="AP74" s="66">
        <v>6.694202233354699</v>
      </c>
      <c r="AQ74" s="67">
        <v>0</v>
      </c>
      <c r="AR74" s="65">
        <v>0.0020946493225</v>
      </c>
      <c r="AS74" s="65">
        <v>0</v>
      </c>
      <c r="AT74" s="65">
        <v>0</v>
      </c>
      <c r="AU74" s="66">
        <v>0</v>
      </c>
      <c r="AV74" s="67">
        <v>331.0630116279193</v>
      </c>
      <c r="AW74" s="65">
        <v>137.25401298916591</v>
      </c>
      <c r="AX74" s="65">
        <v>0</v>
      </c>
      <c r="AY74" s="65">
        <v>0</v>
      </c>
      <c r="AZ74" s="66">
        <v>693.4584209167906</v>
      </c>
      <c r="BA74" s="67">
        <v>0</v>
      </c>
      <c r="BB74" s="65">
        <v>0</v>
      </c>
      <c r="BC74" s="65">
        <v>0</v>
      </c>
      <c r="BD74" s="65">
        <v>0</v>
      </c>
      <c r="BE74" s="66">
        <v>0</v>
      </c>
      <c r="BF74" s="67">
        <v>92.03000596601035</v>
      </c>
      <c r="BG74" s="65">
        <v>142.1504736342815</v>
      </c>
      <c r="BH74" s="65">
        <v>0</v>
      </c>
      <c r="BI74" s="65">
        <v>0</v>
      </c>
      <c r="BJ74" s="66">
        <v>56.581771411756066</v>
      </c>
      <c r="BK74" s="58">
        <f>SUM(C74:BJ74)</f>
        <v>3218.0305479725507</v>
      </c>
      <c r="BM74" s="139"/>
    </row>
    <row r="75" spans="1:65" s="34" customFormat="1" ht="12.75">
      <c r="A75" s="98"/>
      <c r="B75" s="21" t="s">
        <v>128</v>
      </c>
      <c r="C75" s="80">
        <v>0</v>
      </c>
      <c r="D75" s="80">
        <v>0.5390509504516</v>
      </c>
      <c r="E75" s="80">
        <v>0</v>
      </c>
      <c r="F75" s="80">
        <v>0</v>
      </c>
      <c r="G75" s="66">
        <v>0</v>
      </c>
      <c r="H75" s="69">
        <v>4.199664859372559</v>
      </c>
      <c r="I75" s="80">
        <v>0.4198511971609</v>
      </c>
      <c r="J75" s="80">
        <v>0</v>
      </c>
      <c r="K75" s="80">
        <v>0</v>
      </c>
      <c r="L75" s="66">
        <v>4.765954032128</v>
      </c>
      <c r="M75" s="69">
        <v>0</v>
      </c>
      <c r="N75" s="80">
        <v>0</v>
      </c>
      <c r="O75" s="80">
        <v>0</v>
      </c>
      <c r="P75" s="80">
        <v>0</v>
      </c>
      <c r="Q75" s="66">
        <v>0</v>
      </c>
      <c r="R75" s="69">
        <v>2.6985199697050004</v>
      </c>
      <c r="S75" s="80">
        <v>0.03374853448370001</v>
      </c>
      <c r="T75" s="80">
        <v>0</v>
      </c>
      <c r="U75" s="80">
        <v>0</v>
      </c>
      <c r="V75" s="66">
        <v>0.36421904412870004</v>
      </c>
      <c r="W75" s="69">
        <v>0</v>
      </c>
      <c r="X75" s="80">
        <v>0</v>
      </c>
      <c r="Y75" s="80">
        <v>0</v>
      </c>
      <c r="Z75" s="80">
        <v>0</v>
      </c>
      <c r="AA75" s="66">
        <v>0</v>
      </c>
      <c r="AB75" s="69">
        <v>0.0438993323224</v>
      </c>
      <c r="AC75" s="80">
        <v>0</v>
      </c>
      <c r="AD75" s="80">
        <v>0</v>
      </c>
      <c r="AE75" s="80">
        <v>0</v>
      </c>
      <c r="AF75" s="66">
        <v>0.698366637387</v>
      </c>
      <c r="AG75" s="69">
        <v>0</v>
      </c>
      <c r="AH75" s="80">
        <v>0</v>
      </c>
      <c r="AI75" s="80">
        <v>0</v>
      </c>
      <c r="AJ75" s="80">
        <v>0</v>
      </c>
      <c r="AK75" s="66">
        <v>0</v>
      </c>
      <c r="AL75" s="69">
        <v>0.0051013575806</v>
      </c>
      <c r="AM75" s="80">
        <v>0</v>
      </c>
      <c r="AN75" s="80">
        <v>0</v>
      </c>
      <c r="AO75" s="80">
        <v>0</v>
      </c>
      <c r="AP75" s="66">
        <v>0</v>
      </c>
      <c r="AQ75" s="69">
        <v>0</v>
      </c>
      <c r="AR75" s="80">
        <v>0</v>
      </c>
      <c r="AS75" s="80">
        <v>0</v>
      </c>
      <c r="AT75" s="80">
        <v>0</v>
      </c>
      <c r="AU75" s="66">
        <v>0</v>
      </c>
      <c r="AV75" s="69">
        <v>4.717795686237695</v>
      </c>
      <c r="AW75" s="80">
        <v>2.809738736385899</v>
      </c>
      <c r="AX75" s="80">
        <v>0</v>
      </c>
      <c r="AY75" s="80">
        <v>0</v>
      </c>
      <c r="AZ75" s="66">
        <v>12.449298684608902</v>
      </c>
      <c r="BA75" s="69">
        <v>0</v>
      </c>
      <c r="BB75" s="80">
        <v>0</v>
      </c>
      <c r="BC75" s="80">
        <v>0</v>
      </c>
      <c r="BD75" s="80">
        <v>0</v>
      </c>
      <c r="BE75" s="66">
        <v>0</v>
      </c>
      <c r="BF75" s="69">
        <v>1.9287310131773006</v>
      </c>
      <c r="BG75" s="80">
        <v>0.36925299996739996</v>
      </c>
      <c r="BH75" s="80">
        <v>0</v>
      </c>
      <c r="BI75" s="80">
        <v>0</v>
      </c>
      <c r="BJ75" s="66">
        <v>1.2689669828700998</v>
      </c>
      <c r="BK75" s="83">
        <f>SUM(C75:BJ75)</f>
        <v>37.31216001796775</v>
      </c>
      <c r="BM75" s="139"/>
    </row>
    <row r="76" spans="1:65" s="34" customFormat="1" ht="12.75">
      <c r="A76" s="98"/>
      <c r="B76" s="21" t="s">
        <v>129</v>
      </c>
      <c r="C76" s="80">
        <v>0</v>
      </c>
      <c r="D76" s="80">
        <v>0.5288175911612001</v>
      </c>
      <c r="E76" s="80">
        <v>0</v>
      </c>
      <c r="F76" s="80">
        <v>0</v>
      </c>
      <c r="G76" s="66">
        <v>0</v>
      </c>
      <c r="H76" s="69">
        <v>1.1583797934489</v>
      </c>
      <c r="I76" s="80">
        <v>0.5823102260641999</v>
      </c>
      <c r="J76" s="80">
        <v>0</v>
      </c>
      <c r="K76" s="80">
        <v>0</v>
      </c>
      <c r="L76" s="66">
        <v>4.741863872257399</v>
      </c>
      <c r="M76" s="69">
        <v>0</v>
      </c>
      <c r="N76" s="80">
        <v>0</v>
      </c>
      <c r="O76" s="80">
        <v>0</v>
      </c>
      <c r="P76" s="80">
        <v>0</v>
      </c>
      <c r="Q76" s="66">
        <v>0</v>
      </c>
      <c r="R76" s="69">
        <v>0.7194558157311648</v>
      </c>
      <c r="S76" s="80">
        <v>0.8840170519999001</v>
      </c>
      <c r="T76" s="80">
        <v>0</v>
      </c>
      <c r="U76" s="80">
        <v>0</v>
      </c>
      <c r="V76" s="66">
        <v>0.9477061817095002</v>
      </c>
      <c r="W76" s="69">
        <v>0</v>
      </c>
      <c r="X76" s="80">
        <v>0</v>
      </c>
      <c r="Y76" s="80">
        <v>0</v>
      </c>
      <c r="Z76" s="80">
        <v>0</v>
      </c>
      <c r="AA76" s="66">
        <v>0</v>
      </c>
      <c r="AB76" s="69">
        <v>0.005023862354800001</v>
      </c>
      <c r="AC76" s="80">
        <v>0</v>
      </c>
      <c r="AD76" s="80">
        <v>0</v>
      </c>
      <c r="AE76" s="80">
        <v>0</v>
      </c>
      <c r="AF76" s="66">
        <v>1.1637765561935</v>
      </c>
      <c r="AG76" s="69">
        <v>0</v>
      </c>
      <c r="AH76" s="80">
        <v>0</v>
      </c>
      <c r="AI76" s="80">
        <v>0</v>
      </c>
      <c r="AJ76" s="80">
        <v>0</v>
      </c>
      <c r="AK76" s="66">
        <v>0</v>
      </c>
      <c r="AL76" s="69">
        <v>0</v>
      </c>
      <c r="AM76" s="80">
        <v>0</v>
      </c>
      <c r="AN76" s="80">
        <v>0</v>
      </c>
      <c r="AO76" s="80">
        <v>0</v>
      </c>
      <c r="AP76" s="66">
        <v>0</v>
      </c>
      <c r="AQ76" s="69">
        <v>0</v>
      </c>
      <c r="AR76" s="80">
        <v>0</v>
      </c>
      <c r="AS76" s="80">
        <v>0</v>
      </c>
      <c r="AT76" s="80">
        <v>0</v>
      </c>
      <c r="AU76" s="66">
        <v>0</v>
      </c>
      <c r="AV76" s="69">
        <v>1.9739281268952984</v>
      </c>
      <c r="AW76" s="80">
        <v>8.722312042031799</v>
      </c>
      <c r="AX76" s="80">
        <v>0</v>
      </c>
      <c r="AY76" s="80">
        <v>0</v>
      </c>
      <c r="AZ76" s="66">
        <v>12.2447927672562</v>
      </c>
      <c r="BA76" s="69">
        <v>0</v>
      </c>
      <c r="BB76" s="80">
        <v>0</v>
      </c>
      <c r="BC76" s="80">
        <v>0</v>
      </c>
      <c r="BD76" s="80">
        <v>0</v>
      </c>
      <c r="BE76" s="66">
        <v>0</v>
      </c>
      <c r="BF76" s="69">
        <v>0.7521578269616</v>
      </c>
      <c r="BG76" s="80">
        <v>0.0105588784192</v>
      </c>
      <c r="BH76" s="80">
        <v>0</v>
      </c>
      <c r="BI76" s="80">
        <v>0</v>
      </c>
      <c r="BJ76" s="66">
        <v>0.9470712184508</v>
      </c>
      <c r="BK76" s="83">
        <f>SUM(C76:BJ76)</f>
        <v>35.38217181093546</v>
      </c>
      <c r="BM76" s="139"/>
    </row>
    <row r="77" spans="1:63" s="142" customFormat="1" ht="13.5" thickBot="1">
      <c r="A77" s="70"/>
      <c r="B77" s="71" t="s">
        <v>82</v>
      </c>
      <c r="C77" s="99">
        <f>SUM(C74:C76)</f>
        <v>0</v>
      </c>
      <c r="D77" s="99">
        <f aca="true" t="shared" si="15" ref="D77:BK77">SUM(D74:D76)</f>
        <v>2.4178266868386</v>
      </c>
      <c r="E77" s="99">
        <f t="shared" si="15"/>
        <v>0</v>
      </c>
      <c r="F77" s="99">
        <f t="shared" si="15"/>
        <v>0</v>
      </c>
      <c r="G77" s="99">
        <f t="shared" si="15"/>
        <v>0</v>
      </c>
      <c r="H77" s="99">
        <f t="shared" si="15"/>
        <v>453.62047861987884</v>
      </c>
      <c r="I77" s="99">
        <f t="shared" si="15"/>
        <v>239.18688501357553</v>
      </c>
      <c r="J77" s="99">
        <f t="shared" si="15"/>
        <v>0</v>
      </c>
      <c r="K77" s="99">
        <f t="shared" si="15"/>
        <v>0</v>
      </c>
      <c r="L77" s="99">
        <f t="shared" si="15"/>
        <v>815.0363195967623</v>
      </c>
      <c r="M77" s="99">
        <f t="shared" si="15"/>
        <v>0</v>
      </c>
      <c r="N77" s="99">
        <f t="shared" si="15"/>
        <v>0</v>
      </c>
      <c r="O77" s="99">
        <f t="shared" si="15"/>
        <v>0</v>
      </c>
      <c r="P77" s="99">
        <f t="shared" si="15"/>
        <v>0</v>
      </c>
      <c r="Q77" s="99">
        <f t="shared" si="15"/>
        <v>0</v>
      </c>
      <c r="R77" s="99">
        <f t="shared" si="15"/>
        <v>185.44900335357633</v>
      </c>
      <c r="S77" s="99">
        <f t="shared" si="15"/>
        <v>13.1596783362882</v>
      </c>
      <c r="T77" s="99">
        <f t="shared" si="15"/>
        <v>0</v>
      </c>
      <c r="U77" s="99">
        <f t="shared" si="15"/>
        <v>0</v>
      </c>
      <c r="V77" s="99">
        <f t="shared" si="15"/>
        <v>60.36652991406082</v>
      </c>
      <c r="W77" s="99">
        <f t="shared" si="15"/>
        <v>0</v>
      </c>
      <c r="X77" s="99">
        <f t="shared" si="15"/>
        <v>0</v>
      </c>
      <c r="Y77" s="99">
        <f t="shared" si="15"/>
        <v>0</v>
      </c>
      <c r="Z77" s="99">
        <f t="shared" si="15"/>
        <v>0</v>
      </c>
      <c r="AA77" s="99">
        <f t="shared" si="15"/>
        <v>0</v>
      </c>
      <c r="AB77" s="99">
        <f t="shared" si="15"/>
        <v>1.2550222751278002</v>
      </c>
      <c r="AC77" s="99">
        <f t="shared" si="15"/>
        <v>0.8991675039673</v>
      </c>
      <c r="AD77" s="99">
        <f t="shared" si="15"/>
        <v>0</v>
      </c>
      <c r="AE77" s="99">
        <f t="shared" si="15"/>
        <v>0</v>
      </c>
      <c r="AF77" s="99">
        <f t="shared" si="15"/>
        <v>11.8954238977413</v>
      </c>
      <c r="AG77" s="99">
        <f t="shared" si="15"/>
        <v>0</v>
      </c>
      <c r="AH77" s="99">
        <f t="shared" si="15"/>
        <v>0</v>
      </c>
      <c r="AI77" s="99">
        <f t="shared" si="15"/>
        <v>0</v>
      </c>
      <c r="AJ77" s="99">
        <f t="shared" si="15"/>
        <v>0</v>
      </c>
      <c r="AK77" s="99">
        <f t="shared" si="15"/>
        <v>0</v>
      </c>
      <c r="AL77" s="99">
        <f t="shared" si="15"/>
        <v>0.0099462117741</v>
      </c>
      <c r="AM77" s="99">
        <f t="shared" si="15"/>
        <v>0</v>
      </c>
      <c r="AN77" s="99">
        <f t="shared" si="15"/>
        <v>0</v>
      </c>
      <c r="AO77" s="99">
        <f t="shared" si="15"/>
        <v>0</v>
      </c>
      <c r="AP77" s="99">
        <f t="shared" si="15"/>
        <v>6.694202233354699</v>
      </c>
      <c r="AQ77" s="99">
        <f t="shared" si="15"/>
        <v>0</v>
      </c>
      <c r="AR77" s="99">
        <f t="shared" si="15"/>
        <v>0.0020946493225</v>
      </c>
      <c r="AS77" s="99">
        <f t="shared" si="15"/>
        <v>0</v>
      </c>
      <c r="AT77" s="99">
        <f t="shared" si="15"/>
        <v>0</v>
      </c>
      <c r="AU77" s="99">
        <f t="shared" si="15"/>
        <v>0</v>
      </c>
      <c r="AV77" s="99">
        <f t="shared" si="15"/>
        <v>337.75473544105233</v>
      </c>
      <c r="AW77" s="99">
        <f t="shared" si="15"/>
        <v>148.7860637675836</v>
      </c>
      <c r="AX77" s="99">
        <f t="shared" si="15"/>
        <v>0</v>
      </c>
      <c r="AY77" s="99">
        <f t="shared" si="15"/>
        <v>0</v>
      </c>
      <c r="AZ77" s="99">
        <f t="shared" si="15"/>
        <v>718.1525123686557</v>
      </c>
      <c r="BA77" s="99">
        <f t="shared" si="15"/>
        <v>0</v>
      </c>
      <c r="BB77" s="99">
        <f t="shared" si="15"/>
        <v>0</v>
      </c>
      <c r="BC77" s="99">
        <f t="shared" si="15"/>
        <v>0</v>
      </c>
      <c r="BD77" s="99">
        <f t="shared" si="15"/>
        <v>0</v>
      </c>
      <c r="BE77" s="99">
        <f t="shared" si="15"/>
        <v>0</v>
      </c>
      <c r="BF77" s="99">
        <f t="shared" si="15"/>
        <v>94.71089480614924</v>
      </c>
      <c r="BG77" s="99">
        <f t="shared" si="15"/>
        <v>142.5302855126681</v>
      </c>
      <c r="BH77" s="99">
        <f t="shared" si="15"/>
        <v>0</v>
      </c>
      <c r="BI77" s="99">
        <f t="shared" si="15"/>
        <v>0</v>
      </c>
      <c r="BJ77" s="99">
        <f t="shared" si="15"/>
        <v>58.797809613076964</v>
      </c>
      <c r="BK77" s="99">
        <f t="shared" si="15"/>
        <v>3290.7248798014543</v>
      </c>
    </row>
    <row r="78" spans="1:63" s="34" customFormat="1" ht="6" customHeight="1">
      <c r="A78" s="3"/>
      <c r="B78" s="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63"/>
    </row>
    <row r="79" spans="1:63" s="34" customFormat="1" ht="12.75">
      <c r="A79" s="3"/>
      <c r="B79" s="3" t="s">
        <v>114</v>
      </c>
      <c r="C79" s="51"/>
      <c r="D79" s="51"/>
      <c r="E79" s="51"/>
      <c r="F79" s="51"/>
      <c r="G79" s="51"/>
      <c r="H79" s="51"/>
      <c r="I79" s="51"/>
      <c r="J79" s="51"/>
      <c r="K79" s="51"/>
      <c r="L79" s="52" t="s">
        <v>37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63"/>
    </row>
    <row r="80" spans="1:63" s="34" customFormat="1" ht="12.75">
      <c r="A80" s="3"/>
      <c r="B80" s="3" t="s">
        <v>115</v>
      </c>
      <c r="C80" s="51"/>
      <c r="D80" s="51"/>
      <c r="E80" s="51"/>
      <c r="F80" s="51"/>
      <c r="G80" s="51"/>
      <c r="H80" s="51"/>
      <c r="I80" s="51"/>
      <c r="J80" s="51"/>
      <c r="K80" s="51"/>
      <c r="L80" s="53" t="s">
        <v>29</v>
      </c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78"/>
    </row>
    <row r="81" spans="1:63" s="34" customFormat="1" ht="12.75">
      <c r="A81" s="1"/>
      <c r="B81" s="1"/>
      <c r="C81" s="51"/>
      <c r="D81" s="51"/>
      <c r="E81" s="51"/>
      <c r="F81" s="51"/>
      <c r="G81" s="51"/>
      <c r="H81" s="51"/>
      <c r="I81" s="51"/>
      <c r="J81" s="51"/>
      <c r="K81" s="51"/>
      <c r="L81" s="53" t="s">
        <v>30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</row>
    <row r="82" spans="2:12" ht="12.75">
      <c r="B82" s="3" t="s">
        <v>32</v>
      </c>
      <c r="L82" s="53" t="s">
        <v>97</v>
      </c>
    </row>
    <row r="83" spans="2:12" ht="12.75">
      <c r="B83" s="3" t="s">
        <v>33</v>
      </c>
      <c r="L83" s="53" t="s">
        <v>99</v>
      </c>
    </row>
    <row r="84" spans="2:63" ht="12.75">
      <c r="B84" s="3"/>
      <c r="L84" s="53" t="s">
        <v>31</v>
      </c>
      <c r="BK84" s="91"/>
    </row>
  </sheetData>
  <sheetProtection/>
  <mergeCells count="48">
    <mergeCell ref="C29:BK29"/>
    <mergeCell ref="C73:BK73"/>
    <mergeCell ref="C54:BK54"/>
    <mergeCell ref="C55:BK55"/>
    <mergeCell ref="C58:BK58"/>
    <mergeCell ref="C65:BK65"/>
    <mergeCell ref="C66:BK66"/>
    <mergeCell ref="C70:BK70"/>
    <mergeCell ref="C32:BK32"/>
    <mergeCell ref="C53:BK53"/>
    <mergeCell ref="A1:A5"/>
    <mergeCell ref="C50:BK50"/>
    <mergeCell ref="C72:BK72"/>
    <mergeCell ref="C28:BK28"/>
    <mergeCell ref="C10:BK10"/>
    <mergeCell ref="C13:BK13"/>
    <mergeCell ref="C16:BK16"/>
    <mergeCell ref="C19:BK19"/>
    <mergeCell ref="C67:BK67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F1">
      <selection activeCell="M10" sqref="M10"/>
    </sheetView>
  </sheetViews>
  <sheetFormatPr defaultColWidth="9.140625" defaultRowHeight="12.75"/>
  <cols>
    <col min="1" max="1" width="6.7109375" style="0" customWidth="1"/>
    <col min="2" max="2" width="25.28125" style="0" bestFit="1" customWidth="1"/>
    <col min="3" max="3" width="9.7109375" style="0" bestFit="1" customWidth="1"/>
    <col min="4" max="5" width="18.28125" style="0" bestFit="1" customWidth="1"/>
    <col min="6" max="6" width="10.00390625" style="0" bestFit="1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0.8515625" style="0" customWidth="1"/>
    <col min="11" max="11" width="19.8515625" style="0" bestFit="1" customWidth="1"/>
  </cols>
  <sheetData>
    <row r="2" spans="1:11" ht="12.75">
      <c r="A2" s="132" t="s">
        <v>131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2.75">
      <c r="A3" s="132" t="s">
        <v>100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7">
      <c r="A4" s="2" t="s">
        <v>74</v>
      </c>
      <c r="B4" s="8" t="s">
        <v>38</v>
      </c>
      <c r="C4" s="27" t="s">
        <v>86</v>
      </c>
      <c r="D4" s="27" t="s">
        <v>87</v>
      </c>
      <c r="E4" s="27" t="s">
        <v>7</v>
      </c>
      <c r="F4" s="8" t="s">
        <v>8</v>
      </c>
      <c r="G4" s="8" t="s">
        <v>21</v>
      </c>
      <c r="H4" s="8" t="s">
        <v>93</v>
      </c>
      <c r="I4" s="27" t="s">
        <v>94</v>
      </c>
      <c r="J4" s="28" t="s">
        <v>73</v>
      </c>
      <c r="K4" s="27" t="s">
        <v>95</v>
      </c>
    </row>
    <row r="5" spans="1:11" ht="12">
      <c r="A5" s="5">
        <v>1</v>
      </c>
      <c r="B5" s="6" t="s">
        <v>39</v>
      </c>
      <c r="C5" s="29">
        <v>0</v>
      </c>
      <c r="D5" s="29">
        <v>0.0059869577419</v>
      </c>
      <c r="E5" s="29">
        <v>0.9780800013511002</v>
      </c>
      <c r="F5" s="29">
        <v>0</v>
      </c>
      <c r="G5" s="29">
        <v>0</v>
      </c>
      <c r="H5" s="29">
        <v>0</v>
      </c>
      <c r="I5" s="18">
        <v>0.0703169158</v>
      </c>
      <c r="J5" s="18">
        <f>SUM(C5:I5)</f>
        <v>1.0543838748930001</v>
      </c>
      <c r="K5" s="29">
        <v>0.20171911493470002</v>
      </c>
    </row>
    <row r="6" spans="1:11" ht="12">
      <c r="A6" s="5">
        <v>2</v>
      </c>
      <c r="B6" s="7" t="s">
        <v>40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18">
        <v>11.468689431600772</v>
      </c>
      <c r="J6" s="18">
        <f>SUM(C6:I6)</f>
        <v>11.468689431600772</v>
      </c>
      <c r="K6" s="29">
        <v>0</v>
      </c>
    </row>
    <row r="7" spans="1:11" ht="12">
      <c r="A7" s="5">
        <v>3</v>
      </c>
      <c r="B7" s="6" t="s">
        <v>41</v>
      </c>
      <c r="C7" s="29">
        <v>0.0085149654838</v>
      </c>
      <c r="D7" s="29">
        <v>0.0108893253225</v>
      </c>
      <c r="E7" s="29">
        <v>1.8271671463193995</v>
      </c>
      <c r="F7" s="29">
        <v>0</v>
      </c>
      <c r="G7" s="29">
        <v>0</v>
      </c>
      <c r="H7" s="29">
        <v>0</v>
      </c>
      <c r="I7" s="18">
        <v>0.08209596299999995</v>
      </c>
      <c r="J7" s="18">
        <f aca="true" t="shared" si="0" ref="J7:J41">SUM(C7:I7)</f>
        <v>1.9286674001256994</v>
      </c>
      <c r="K7" s="29">
        <v>0.16929177177319998</v>
      </c>
    </row>
    <row r="8" spans="1:11" ht="12">
      <c r="A8" s="5">
        <v>4</v>
      </c>
      <c r="B8" s="7" t="s">
        <v>42</v>
      </c>
      <c r="C8" s="29">
        <v>0.6220490520303</v>
      </c>
      <c r="D8" s="29">
        <v>0.963537697289</v>
      </c>
      <c r="E8" s="29">
        <v>81.5664094699364</v>
      </c>
      <c r="F8" s="29">
        <v>0</v>
      </c>
      <c r="G8" s="29">
        <v>0</v>
      </c>
      <c r="H8" s="29">
        <v>0</v>
      </c>
      <c r="I8" s="18">
        <v>2.8925902019999024</v>
      </c>
      <c r="J8" s="18">
        <f t="shared" si="0"/>
        <v>86.04458642125562</v>
      </c>
      <c r="K8" s="29">
        <v>6.700958328824362</v>
      </c>
    </row>
    <row r="9" spans="1:11" ht="12">
      <c r="A9" s="5">
        <v>5</v>
      </c>
      <c r="B9" s="7" t="s">
        <v>43</v>
      </c>
      <c r="C9" s="29">
        <v>2.4227796181898005</v>
      </c>
      <c r="D9" s="29">
        <v>3.5539058174463</v>
      </c>
      <c r="E9" s="29">
        <v>87.80378389278142</v>
      </c>
      <c r="F9" s="29">
        <v>0</v>
      </c>
      <c r="G9" s="29">
        <v>0</v>
      </c>
      <c r="H9" s="29">
        <v>0</v>
      </c>
      <c r="I9" s="18">
        <v>5.03938734080006</v>
      </c>
      <c r="J9" s="18">
        <f t="shared" si="0"/>
        <v>98.81985666921759</v>
      </c>
      <c r="K9" s="29">
        <v>19.911228276016</v>
      </c>
    </row>
    <row r="10" spans="1:11" ht="12">
      <c r="A10" s="5">
        <v>6</v>
      </c>
      <c r="B10" s="7" t="s">
        <v>44</v>
      </c>
      <c r="C10" s="29">
        <v>1.3053932573530005</v>
      </c>
      <c r="D10" s="29">
        <v>0.5150993515469</v>
      </c>
      <c r="E10" s="29">
        <v>81.47641412663393</v>
      </c>
      <c r="F10" s="29">
        <v>0</v>
      </c>
      <c r="G10" s="29">
        <v>0</v>
      </c>
      <c r="H10" s="29">
        <v>0</v>
      </c>
      <c r="I10" s="18">
        <v>2.804932595599978</v>
      </c>
      <c r="J10" s="18">
        <f t="shared" si="0"/>
        <v>86.1018393311338</v>
      </c>
      <c r="K10" s="29">
        <v>36.128268226831615</v>
      </c>
    </row>
    <row r="11" spans="1:11" ht="12">
      <c r="A11" s="5">
        <v>7</v>
      </c>
      <c r="B11" s="7" t="s">
        <v>45</v>
      </c>
      <c r="C11" s="29">
        <v>3.1486115678349003</v>
      </c>
      <c r="D11" s="29">
        <v>1.4736351847714997</v>
      </c>
      <c r="E11" s="29">
        <v>132.12881684426998</v>
      </c>
      <c r="F11" s="29">
        <v>0</v>
      </c>
      <c r="G11" s="29">
        <v>0</v>
      </c>
      <c r="H11" s="29">
        <v>0</v>
      </c>
      <c r="I11" s="18">
        <v>2.670141062599932</v>
      </c>
      <c r="J11" s="18">
        <f t="shared" si="0"/>
        <v>139.4212046594763</v>
      </c>
      <c r="K11" s="29">
        <v>7.931463770700503</v>
      </c>
    </row>
    <row r="12" spans="1:11" ht="12">
      <c r="A12" s="5">
        <v>8</v>
      </c>
      <c r="B12" s="6" t="s">
        <v>46</v>
      </c>
      <c r="C12" s="29">
        <v>0.038404082064299995</v>
      </c>
      <c r="D12" s="29">
        <v>0.019694045193099998</v>
      </c>
      <c r="E12" s="29">
        <v>5.377932834121102</v>
      </c>
      <c r="F12" s="29">
        <v>0</v>
      </c>
      <c r="G12" s="29">
        <v>0</v>
      </c>
      <c r="H12" s="29">
        <v>0</v>
      </c>
      <c r="I12" s="18">
        <v>0</v>
      </c>
      <c r="J12" s="18">
        <f t="shared" si="0"/>
        <v>5.436030961378503</v>
      </c>
      <c r="K12" s="29">
        <v>0.3052176750307001</v>
      </c>
    </row>
    <row r="13" spans="1:11" ht="12">
      <c r="A13" s="5">
        <v>9</v>
      </c>
      <c r="B13" s="6" t="s">
        <v>47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18">
        <v>0</v>
      </c>
      <c r="J13" s="18">
        <f t="shared" si="0"/>
        <v>0</v>
      </c>
      <c r="K13" s="29">
        <v>0</v>
      </c>
    </row>
    <row r="14" spans="1:11" ht="12">
      <c r="A14" s="5">
        <v>10</v>
      </c>
      <c r="B14" s="7" t="s">
        <v>48</v>
      </c>
      <c r="C14" s="29">
        <v>7.359226427575798</v>
      </c>
      <c r="D14" s="29">
        <v>1.2184516027708998</v>
      </c>
      <c r="E14" s="29">
        <v>139.11149390756063</v>
      </c>
      <c r="F14" s="29">
        <v>0</v>
      </c>
      <c r="G14" s="29">
        <v>0</v>
      </c>
      <c r="H14" s="29">
        <v>0</v>
      </c>
      <c r="I14" s="18">
        <v>2.196749646000003</v>
      </c>
      <c r="J14" s="18">
        <f t="shared" si="0"/>
        <v>149.88592158390733</v>
      </c>
      <c r="K14" s="29">
        <v>156.50572534695718</v>
      </c>
    </row>
    <row r="15" spans="1:11" ht="12">
      <c r="A15" s="5">
        <v>11</v>
      </c>
      <c r="B15" s="7" t="s">
        <v>49</v>
      </c>
      <c r="C15" s="29">
        <v>31.886311070518413</v>
      </c>
      <c r="D15" s="29">
        <v>24.55819712461097</v>
      </c>
      <c r="E15" s="29">
        <v>2019.3540520958509</v>
      </c>
      <c r="F15" s="29">
        <v>0</v>
      </c>
      <c r="G15" s="29">
        <v>0</v>
      </c>
      <c r="H15" s="29">
        <v>0</v>
      </c>
      <c r="I15" s="18">
        <v>78.4225006730041</v>
      </c>
      <c r="J15" s="18">
        <f t="shared" si="0"/>
        <v>2154.221060963984</v>
      </c>
      <c r="K15" s="29">
        <v>133.39281143613343</v>
      </c>
    </row>
    <row r="16" spans="1:11" ht="12">
      <c r="A16" s="5">
        <v>12</v>
      </c>
      <c r="B16" s="7" t="s">
        <v>50</v>
      </c>
      <c r="C16" s="29">
        <v>28.53371268508119</v>
      </c>
      <c r="D16" s="29">
        <v>15.426331918634403</v>
      </c>
      <c r="E16" s="29">
        <v>584.3756434155176</v>
      </c>
      <c r="F16" s="29">
        <v>0</v>
      </c>
      <c r="G16" s="29">
        <v>0</v>
      </c>
      <c r="H16" s="29">
        <v>0</v>
      </c>
      <c r="I16" s="18">
        <v>46.76960752019891</v>
      </c>
      <c r="J16" s="18">
        <f t="shared" si="0"/>
        <v>675.1052955394321</v>
      </c>
      <c r="K16" s="29">
        <v>159.25364166840293</v>
      </c>
    </row>
    <row r="17" spans="1:11" ht="12">
      <c r="A17" s="5">
        <v>13</v>
      </c>
      <c r="B17" s="7" t="s">
        <v>51</v>
      </c>
      <c r="C17" s="29">
        <v>0.9705668488053998</v>
      </c>
      <c r="D17" s="29">
        <v>0.34553236632150014</v>
      </c>
      <c r="E17" s="29">
        <v>25.794251212683616</v>
      </c>
      <c r="F17" s="29">
        <v>0</v>
      </c>
      <c r="G17" s="29">
        <v>0</v>
      </c>
      <c r="H17" s="29">
        <v>0</v>
      </c>
      <c r="I17" s="18">
        <v>1.152609028999989</v>
      </c>
      <c r="J17" s="18">
        <f t="shared" si="0"/>
        <v>28.262959456810506</v>
      </c>
      <c r="K17" s="29">
        <v>3.8100959296731998</v>
      </c>
    </row>
    <row r="18" spans="1:11" ht="12">
      <c r="A18" s="5">
        <v>14</v>
      </c>
      <c r="B18" s="7" t="s">
        <v>52</v>
      </c>
      <c r="C18" s="29">
        <v>0.4356643427730999</v>
      </c>
      <c r="D18" s="29">
        <v>0.8276843587732001</v>
      </c>
      <c r="E18" s="29">
        <v>14.284826941206902</v>
      </c>
      <c r="F18" s="29">
        <v>0</v>
      </c>
      <c r="G18" s="29">
        <v>0</v>
      </c>
      <c r="H18" s="29">
        <v>0</v>
      </c>
      <c r="I18" s="18">
        <v>2.0108603305999995</v>
      </c>
      <c r="J18" s="18">
        <f t="shared" si="0"/>
        <v>17.5590359733532</v>
      </c>
      <c r="K18" s="29">
        <v>2.653863332771399</v>
      </c>
    </row>
    <row r="19" spans="1:11" ht="12">
      <c r="A19" s="5">
        <v>15</v>
      </c>
      <c r="B19" s="7" t="s">
        <v>53</v>
      </c>
      <c r="C19" s="29">
        <v>2.1952685421245994</v>
      </c>
      <c r="D19" s="29">
        <v>2.7743775829940005</v>
      </c>
      <c r="E19" s="29">
        <v>126.79391719976456</v>
      </c>
      <c r="F19" s="29">
        <v>0</v>
      </c>
      <c r="G19" s="29">
        <v>0</v>
      </c>
      <c r="H19" s="29">
        <v>0</v>
      </c>
      <c r="I19" s="18">
        <v>5.950400815000055</v>
      </c>
      <c r="J19" s="18">
        <f t="shared" si="0"/>
        <v>137.71396413988322</v>
      </c>
      <c r="K19" s="29">
        <v>18.8372430232053</v>
      </c>
    </row>
    <row r="20" spans="1:11" ht="12">
      <c r="A20" s="5">
        <v>16</v>
      </c>
      <c r="B20" s="7" t="s">
        <v>54</v>
      </c>
      <c r="C20" s="29">
        <v>98.61216764739548</v>
      </c>
      <c r="D20" s="29">
        <v>43.82255759565845</v>
      </c>
      <c r="E20" s="29">
        <v>1633.8403568570454</v>
      </c>
      <c r="F20" s="29">
        <v>0</v>
      </c>
      <c r="G20" s="29">
        <v>0</v>
      </c>
      <c r="H20" s="29">
        <v>0</v>
      </c>
      <c r="I20" s="18">
        <v>119.66627332200845</v>
      </c>
      <c r="J20" s="18">
        <f t="shared" si="0"/>
        <v>1895.9413554221078</v>
      </c>
      <c r="K20" s="29">
        <v>397.9292766770176</v>
      </c>
    </row>
    <row r="21" spans="1:11" ht="12">
      <c r="A21" s="5">
        <v>17</v>
      </c>
      <c r="B21" s="7" t="s">
        <v>55</v>
      </c>
      <c r="C21" s="29">
        <v>9.7211538688333</v>
      </c>
      <c r="D21" s="29">
        <v>5.505958831833699</v>
      </c>
      <c r="E21" s="29">
        <v>160.67917384642914</v>
      </c>
      <c r="F21" s="29">
        <v>0</v>
      </c>
      <c r="G21" s="29">
        <v>0</v>
      </c>
      <c r="H21" s="29">
        <v>0</v>
      </c>
      <c r="I21" s="18">
        <v>16.008772611800087</v>
      </c>
      <c r="J21" s="18">
        <f t="shared" si="0"/>
        <v>191.9150591588962</v>
      </c>
      <c r="K21" s="29">
        <v>39.1352648500487</v>
      </c>
    </row>
    <row r="22" spans="1:11" ht="12">
      <c r="A22" s="5">
        <v>18</v>
      </c>
      <c r="B22" s="6" t="s">
        <v>56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8">
        <v>5.7704E-06</v>
      </c>
      <c r="J22" s="18">
        <f t="shared" si="0"/>
        <v>5.7704E-06</v>
      </c>
      <c r="K22" s="29">
        <v>0</v>
      </c>
    </row>
    <row r="23" spans="1:11" ht="12">
      <c r="A23" s="5">
        <v>19</v>
      </c>
      <c r="B23" s="7" t="s">
        <v>57</v>
      </c>
      <c r="C23" s="29">
        <v>8.711288286031461</v>
      </c>
      <c r="D23" s="29">
        <v>6.0529731971821015</v>
      </c>
      <c r="E23" s="29">
        <v>347.852393109802</v>
      </c>
      <c r="F23" s="29">
        <v>0</v>
      </c>
      <c r="G23" s="29">
        <v>0</v>
      </c>
      <c r="H23" s="29">
        <v>0</v>
      </c>
      <c r="I23" s="18">
        <v>11.457956456801742</v>
      </c>
      <c r="J23" s="18">
        <f t="shared" si="0"/>
        <v>374.0746110498173</v>
      </c>
      <c r="K23" s="29">
        <v>64.65862287752056</v>
      </c>
    </row>
    <row r="24" spans="1:11" ht="12">
      <c r="A24" s="5">
        <v>20</v>
      </c>
      <c r="B24" s="7" t="s">
        <v>58</v>
      </c>
      <c r="C24" s="29">
        <v>386.5325224044804</v>
      </c>
      <c r="D24" s="29">
        <v>108.52681920716286</v>
      </c>
      <c r="E24" s="29">
        <v>10675.208152747657</v>
      </c>
      <c r="F24" s="29">
        <v>0</v>
      </c>
      <c r="G24" s="29">
        <v>0</v>
      </c>
      <c r="H24" s="29">
        <v>0</v>
      </c>
      <c r="I24" s="18">
        <v>3938.474751609263</v>
      </c>
      <c r="J24" s="18">
        <f t="shared" si="0"/>
        <v>15108.742245968562</v>
      </c>
      <c r="K24" s="29">
        <v>1048.3739652791319</v>
      </c>
    </row>
    <row r="25" spans="1:11" ht="12">
      <c r="A25" s="5">
        <v>21</v>
      </c>
      <c r="B25" s="6" t="s">
        <v>59</v>
      </c>
      <c r="C25" s="29">
        <v>0.0010538343225</v>
      </c>
      <c r="D25" s="29">
        <v>0.0058201134838</v>
      </c>
      <c r="E25" s="29">
        <v>2.128041577995201</v>
      </c>
      <c r="F25" s="29">
        <v>0</v>
      </c>
      <c r="G25" s="29">
        <v>0</v>
      </c>
      <c r="H25" s="29">
        <v>0</v>
      </c>
      <c r="I25" s="18">
        <v>0.1097638551999999</v>
      </c>
      <c r="J25" s="18">
        <f t="shared" si="0"/>
        <v>2.2446793810015007</v>
      </c>
      <c r="K25" s="29">
        <v>0.3612520469669</v>
      </c>
    </row>
    <row r="26" spans="1:11" ht="12">
      <c r="A26" s="5">
        <v>22</v>
      </c>
      <c r="B26" s="7" t="s">
        <v>60</v>
      </c>
      <c r="C26" s="29">
        <v>0.1273009689677</v>
      </c>
      <c r="D26" s="29">
        <v>0.031314834161</v>
      </c>
      <c r="E26" s="29">
        <v>5.158960362540899</v>
      </c>
      <c r="F26" s="29">
        <v>0</v>
      </c>
      <c r="G26" s="29">
        <v>0</v>
      </c>
      <c r="H26" s="29">
        <v>0</v>
      </c>
      <c r="I26" s="18">
        <v>0.4320964055999997</v>
      </c>
      <c r="J26" s="18">
        <f t="shared" si="0"/>
        <v>5.749672571269598</v>
      </c>
      <c r="K26" s="29">
        <v>0.9701965649017004</v>
      </c>
    </row>
    <row r="27" spans="1:11" ht="12">
      <c r="A27" s="5">
        <v>23</v>
      </c>
      <c r="B27" s="6" t="s">
        <v>61</v>
      </c>
      <c r="C27" s="29">
        <v>0</v>
      </c>
      <c r="D27" s="29">
        <v>0.0023562609999000002</v>
      </c>
      <c r="E27" s="29">
        <v>0.21124753009509997</v>
      </c>
      <c r="F27" s="29">
        <v>0</v>
      </c>
      <c r="G27" s="29">
        <v>0</v>
      </c>
      <c r="H27" s="29">
        <v>0</v>
      </c>
      <c r="I27" s="18">
        <v>0</v>
      </c>
      <c r="J27" s="18">
        <f t="shared" si="0"/>
        <v>0.21360379109499997</v>
      </c>
      <c r="K27" s="29">
        <v>0.0623932149353</v>
      </c>
    </row>
    <row r="28" spans="1:11" ht="12">
      <c r="A28" s="5">
        <v>24</v>
      </c>
      <c r="B28" s="6" t="s">
        <v>62</v>
      </c>
      <c r="C28" s="29">
        <v>0</v>
      </c>
      <c r="D28" s="29">
        <v>0.0069848544192</v>
      </c>
      <c r="E28" s="29">
        <v>1.0914024560617999</v>
      </c>
      <c r="F28" s="29">
        <v>0</v>
      </c>
      <c r="G28" s="29">
        <v>0</v>
      </c>
      <c r="H28" s="29">
        <v>0</v>
      </c>
      <c r="I28" s="18">
        <v>0.038513176600000094</v>
      </c>
      <c r="J28" s="18">
        <f t="shared" si="0"/>
        <v>1.136900487081</v>
      </c>
      <c r="K28" s="29">
        <v>0.12031635364479999</v>
      </c>
    </row>
    <row r="29" spans="1:11" ht="12">
      <c r="A29" s="5">
        <v>25</v>
      </c>
      <c r="B29" s="7" t="s">
        <v>63</v>
      </c>
      <c r="C29" s="29">
        <v>46.47442382423922</v>
      </c>
      <c r="D29" s="29">
        <v>25.058716467660293</v>
      </c>
      <c r="E29" s="29">
        <v>2705.3612079068716</v>
      </c>
      <c r="F29" s="29">
        <v>0</v>
      </c>
      <c r="G29" s="29">
        <v>0</v>
      </c>
      <c r="H29" s="29">
        <v>0</v>
      </c>
      <c r="I29" s="18">
        <v>162.92355682459169</v>
      </c>
      <c r="J29" s="18">
        <f t="shared" si="0"/>
        <v>2939.817905023363</v>
      </c>
      <c r="K29" s="29">
        <v>396.6636971489521</v>
      </c>
    </row>
    <row r="30" spans="1:11" ht="12">
      <c r="A30" s="5">
        <v>26</v>
      </c>
      <c r="B30" s="7" t="s">
        <v>64</v>
      </c>
      <c r="C30" s="29">
        <v>1.822787550803</v>
      </c>
      <c r="D30" s="29">
        <v>1.2485762155438014</v>
      </c>
      <c r="E30" s="29">
        <v>105.65003054854127</v>
      </c>
      <c r="F30" s="29">
        <v>0</v>
      </c>
      <c r="G30" s="29">
        <v>0</v>
      </c>
      <c r="H30" s="29">
        <v>0</v>
      </c>
      <c r="I30" s="18">
        <v>5.162368540800049</v>
      </c>
      <c r="J30" s="18">
        <f t="shared" si="0"/>
        <v>113.88376285568812</v>
      </c>
      <c r="K30" s="29">
        <v>14.660370477114386</v>
      </c>
    </row>
    <row r="31" spans="1:11" ht="12">
      <c r="A31" s="5">
        <v>27</v>
      </c>
      <c r="B31" s="7" t="s">
        <v>15</v>
      </c>
      <c r="C31" s="29">
        <v>22.794599682566606</v>
      </c>
      <c r="D31" s="29">
        <v>6.6271453346989</v>
      </c>
      <c r="E31" s="29">
        <v>408.2413916074676</v>
      </c>
      <c r="F31" s="29">
        <v>0</v>
      </c>
      <c r="G31" s="29">
        <v>0</v>
      </c>
      <c r="H31" s="29">
        <v>0</v>
      </c>
      <c r="I31" s="18">
        <v>21.352687904199982</v>
      </c>
      <c r="J31" s="18">
        <f t="shared" si="0"/>
        <v>459.0158245289331</v>
      </c>
      <c r="K31" s="29">
        <v>92.29216550446006</v>
      </c>
    </row>
    <row r="32" spans="1:11" ht="12">
      <c r="A32" s="5">
        <v>28</v>
      </c>
      <c r="B32" s="7" t="s">
        <v>65</v>
      </c>
      <c r="C32" s="29">
        <v>0.2970639079993</v>
      </c>
      <c r="D32" s="29">
        <v>0.0434593792574</v>
      </c>
      <c r="E32" s="29">
        <v>12.294411518659894</v>
      </c>
      <c r="F32" s="29">
        <v>0</v>
      </c>
      <c r="G32" s="29">
        <v>0</v>
      </c>
      <c r="H32" s="29">
        <v>0</v>
      </c>
      <c r="I32" s="18">
        <v>0.6731063831999979</v>
      </c>
      <c r="J32" s="18">
        <f t="shared" si="0"/>
        <v>13.308041189116592</v>
      </c>
      <c r="K32" s="29">
        <v>4.237913612640999</v>
      </c>
    </row>
    <row r="33" spans="1:11" ht="12">
      <c r="A33" s="5">
        <v>29</v>
      </c>
      <c r="B33" s="7" t="s">
        <v>66</v>
      </c>
      <c r="C33" s="29">
        <v>5.156526032057303</v>
      </c>
      <c r="D33" s="29">
        <v>1.8622899214465003</v>
      </c>
      <c r="E33" s="29">
        <v>216.5340745417068</v>
      </c>
      <c r="F33" s="29">
        <v>0</v>
      </c>
      <c r="G33" s="29">
        <v>0</v>
      </c>
      <c r="H33" s="29">
        <v>0</v>
      </c>
      <c r="I33" s="18">
        <v>9.461762211000291</v>
      </c>
      <c r="J33" s="18">
        <f t="shared" si="0"/>
        <v>233.01465270621088</v>
      </c>
      <c r="K33" s="29">
        <v>28.63365118575081</v>
      </c>
    </row>
    <row r="34" spans="1:11" ht="12">
      <c r="A34" s="5">
        <v>30</v>
      </c>
      <c r="B34" s="7" t="s">
        <v>67</v>
      </c>
      <c r="C34" s="29">
        <v>6.6517199372493945</v>
      </c>
      <c r="D34" s="29">
        <v>6.945235641731498</v>
      </c>
      <c r="E34" s="29">
        <v>465.2721560702358</v>
      </c>
      <c r="F34" s="29">
        <v>0</v>
      </c>
      <c r="G34" s="29">
        <v>0</v>
      </c>
      <c r="H34" s="29">
        <v>0</v>
      </c>
      <c r="I34" s="18">
        <v>12.60964926780126</v>
      </c>
      <c r="J34" s="18">
        <f t="shared" si="0"/>
        <v>491.47876091701795</v>
      </c>
      <c r="K34" s="29">
        <v>46.02126514677535</v>
      </c>
    </row>
    <row r="35" spans="1:11" ht="12">
      <c r="A35" s="5">
        <v>31</v>
      </c>
      <c r="B35" s="6" t="s">
        <v>68</v>
      </c>
      <c r="C35" s="29">
        <v>0.7347203399673</v>
      </c>
      <c r="D35" s="29">
        <v>0.43814408693509993</v>
      </c>
      <c r="E35" s="29">
        <v>2.0841030574149</v>
      </c>
      <c r="F35" s="29">
        <v>0</v>
      </c>
      <c r="G35" s="29">
        <v>0</v>
      </c>
      <c r="H35" s="29">
        <v>0</v>
      </c>
      <c r="I35" s="18">
        <v>0.20024413219999992</v>
      </c>
      <c r="J35" s="18">
        <f t="shared" si="0"/>
        <v>3.4572116165173004</v>
      </c>
      <c r="K35" s="29">
        <v>0.24166562470820002</v>
      </c>
    </row>
    <row r="36" spans="1:11" ht="12">
      <c r="A36" s="5">
        <v>32</v>
      </c>
      <c r="B36" s="7" t="s">
        <v>102</v>
      </c>
      <c r="C36" s="29">
        <v>29.3502466622083</v>
      </c>
      <c r="D36" s="29">
        <v>16.9328304901447</v>
      </c>
      <c r="E36" s="29">
        <v>690.2724818313548</v>
      </c>
      <c r="F36" s="29">
        <v>0</v>
      </c>
      <c r="G36" s="29">
        <v>0</v>
      </c>
      <c r="H36" s="29">
        <v>0</v>
      </c>
      <c r="I36" s="18">
        <v>90.4055369922061</v>
      </c>
      <c r="J36" s="18">
        <f t="shared" si="0"/>
        <v>826.9610959759138</v>
      </c>
      <c r="K36" s="29">
        <v>193.19813670875956</v>
      </c>
    </row>
    <row r="37" spans="1:11" ht="12">
      <c r="A37" s="5">
        <v>33</v>
      </c>
      <c r="B37" s="7" t="s">
        <v>101</v>
      </c>
      <c r="C37" s="29">
        <v>15.2184437045333</v>
      </c>
      <c r="D37" s="29">
        <v>14.482647553788508</v>
      </c>
      <c r="E37" s="29">
        <v>829.462406623847</v>
      </c>
      <c r="F37" s="29">
        <v>0</v>
      </c>
      <c r="G37" s="29">
        <v>0</v>
      </c>
      <c r="H37" s="29">
        <v>0</v>
      </c>
      <c r="I37" s="18">
        <v>22.901890621801297</v>
      </c>
      <c r="J37" s="18">
        <f t="shared" si="0"/>
        <v>882.06538850397</v>
      </c>
      <c r="K37" s="29">
        <v>106.29868992708697</v>
      </c>
    </row>
    <row r="38" spans="1:11" ht="12">
      <c r="A38" s="5">
        <v>34</v>
      </c>
      <c r="B38" s="7" t="s">
        <v>69</v>
      </c>
      <c r="C38" s="29">
        <v>0.033766231903100005</v>
      </c>
      <c r="D38" s="29">
        <v>0.07368547316080001</v>
      </c>
      <c r="E38" s="29">
        <v>1.9820348450574001</v>
      </c>
      <c r="F38" s="29">
        <v>0</v>
      </c>
      <c r="G38" s="29">
        <v>0</v>
      </c>
      <c r="H38" s="29">
        <v>0</v>
      </c>
      <c r="I38" s="18">
        <v>0.1548217423999996</v>
      </c>
      <c r="J38" s="18">
        <f t="shared" si="0"/>
        <v>2.2443082925213</v>
      </c>
      <c r="K38" s="29">
        <v>0.48576276167589993</v>
      </c>
    </row>
    <row r="39" spans="1:11" ht="12">
      <c r="A39" s="5">
        <v>35</v>
      </c>
      <c r="B39" s="7" t="s">
        <v>70</v>
      </c>
      <c r="C39" s="29">
        <v>24.110060134174088</v>
      </c>
      <c r="D39" s="29">
        <v>14.611735276656413</v>
      </c>
      <c r="E39" s="29">
        <v>708.1956366801262</v>
      </c>
      <c r="F39" s="29">
        <v>0</v>
      </c>
      <c r="G39" s="29">
        <v>0</v>
      </c>
      <c r="H39" s="29">
        <v>0</v>
      </c>
      <c r="I39" s="18">
        <v>83.5232649305986</v>
      </c>
      <c r="J39" s="18">
        <f t="shared" si="0"/>
        <v>830.4406970215553</v>
      </c>
      <c r="K39" s="29">
        <v>146.09216088210204</v>
      </c>
    </row>
    <row r="40" spans="1:11" ht="12">
      <c r="A40" s="5">
        <v>36</v>
      </c>
      <c r="B40" s="7" t="s">
        <v>71</v>
      </c>
      <c r="C40" s="29">
        <v>1.2701339345137002</v>
      </c>
      <c r="D40" s="29">
        <v>1.145030275770701</v>
      </c>
      <c r="E40" s="29">
        <v>68.22949943260653</v>
      </c>
      <c r="F40" s="29">
        <v>0</v>
      </c>
      <c r="G40" s="29">
        <v>0</v>
      </c>
      <c r="H40" s="29">
        <v>0</v>
      </c>
      <c r="I40" s="18">
        <v>3.944100811799903</v>
      </c>
      <c r="J40" s="18">
        <f t="shared" si="0"/>
        <v>74.58876445469083</v>
      </c>
      <c r="K40" s="29">
        <v>12.0086360795362</v>
      </c>
    </row>
    <row r="41" spans="1:11" ht="12">
      <c r="A41" s="5">
        <v>37</v>
      </c>
      <c r="B41" s="7" t="s">
        <v>72</v>
      </c>
      <c r="C41" s="29">
        <v>30.85959217469251</v>
      </c>
      <c r="D41" s="29">
        <v>13.429959623533406</v>
      </c>
      <c r="E41" s="29">
        <v>787.5610579900191</v>
      </c>
      <c r="F41" s="29">
        <v>0</v>
      </c>
      <c r="G41" s="29">
        <v>0</v>
      </c>
      <c r="H41" s="29">
        <v>0</v>
      </c>
      <c r="I41" s="18">
        <v>51.98154413939532</v>
      </c>
      <c r="J41" s="18">
        <f t="shared" si="0"/>
        <v>883.8321539276403</v>
      </c>
      <c r="K41" s="29">
        <v>152.47794897647185</v>
      </c>
    </row>
    <row r="42" spans="1:11" ht="13.5">
      <c r="A42" s="8" t="s">
        <v>11</v>
      </c>
      <c r="B42" s="2"/>
      <c r="C42" s="96">
        <f>SUM(C5:C41)</f>
        <v>767.4060735867725</v>
      </c>
      <c r="D42" s="19">
        <f>SUM(D5:D41)</f>
        <v>318.5475639686452</v>
      </c>
      <c r="E42" s="19">
        <f>SUM(E5:E41)</f>
        <v>23128.183010229535</v>
      </c>
      <c r="F42" s="19">
        <v>0</v>
      </c>
      <c r="G42" s="19">
        <v>0</v>
      </c>
      <c r="H42" s="19">
        <v>0</v>
      </c>
      <c r="I42" s="19">
        <f>SUM(I5:I41)</f>
        <v>4713.013549234873</v>
      </c>
      <c r="J42" s="19">
        <f>SUM(J5:J41)</f>
        <v>28927.15019701981</v>
      </c>
      <c r="K42" s="19">
        <f>SUM(K5:K41)</f>
        <v>3290.7248798014566</v>
      </c>
    </row>
    <row r="43" spans="1:10" ht="12">
      <c r="A43" t="s">
        <v>88</v>
      </c>
      <c r="J43" s="64"/>
    </row>
    <row r="44" spans="8:10" ht="12">
      <c r="H44" s="30"/>
      <c r="I44" s="30"/>
      <c r="J44" s="64"/>
    </row>
    <row r="45" spans="4:11" ht="12">
      <c r="D45" s="93"/>
      <c r="E45" s="93"/>
      <c r="I45" s="92"/>
      <c r="K45" s="92"/>
    </row>
    <row r="46" spans="3:11" ht="12">
      <c r="C46" s="97"/>
      <c r="D46" s="97"/>
      <c r="E46" s="97"/>
      <c r="I46" s="100"/>
      <c r="J46" s="97"/>
      <c r="K46" s="97"/>
    </row>
    <row r="47" ht="12">
      <c r="J47" s="94"/>
    </row>
    <row r="48" ht="12">
      <c r="J48" s="94"/>
    </row>
    <row r="49" ht="12">
      <c r="J49" s="95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2021-08-09T06:58:04Z</dcterms:modified>
  <cp:category/>
  <cp:version/>
  <cp:contentType/>
  <cp:contentStatus/>
</cp:coreProperties>
</file>