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<sst xmlns="http://schemas.openxmlformats.org/spreadsheetml/2006/main" count="201" uniqueCount="155">
  <si>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</si>
  <si>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</si>
  <si>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</si>
  <si>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</si>
  <si>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</si>
  <si>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</si>
  <si>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</si>
  <si>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</si>
  <si>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</si>
  <si>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</si>
  <si>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</si>
  <si>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</si>
  <si>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</si>
  <si>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</si>
  <si>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</si>
  <si>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</si>
  <si>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</si>
  <si>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</si>
  <si>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</si>
  <si>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</si>
  <si>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</si>
  <si>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</si>
  <si>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</si>
  <si>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</si>
  <si>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</si>
  <si>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</si>
  <si>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</si>
  <si>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</si>
  <si>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</si>
  <si>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</si>
  <si>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</si>
  <si>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</si>
  <si>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</si>
  <si>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</si>
  <si>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</si>
  <si>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</si>
  <si>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</si>
  <si>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</si>
  <si>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</si>
  <si>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</si>
  <si>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</si>
  <si>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</si>
  <si>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</si>
  <si>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</si>
  <si>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</si>
  <si>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</si>
  <si>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</si>
  <si>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</si>
  <si>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</si>
  <si>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</si>
  <si>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</si>
  <si>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</si>
  <si>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</si>
  <si>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</si>
  <si>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</si>
  <si>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</si>
  <si>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</si>
  <si>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</si>
  <si>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</si>
  <si>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</si>
  <si>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</si>
  <si>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</si>
  <si>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</si>
  <si>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</si>
  <si>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</si>
  <si>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</si>
  <si>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</si>
  <si>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</si>
  <si>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</si>
  <si>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</si>
  <si>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</si>
  <si>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</si>
  <si>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</si>
  <si>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</si>
  <si>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</si>
  <si>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</si>
  <si>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</si>
  <si>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</si>
  <si>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</si>
  <si>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</si>
  <si>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</si>
  <si>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</si>
  <si>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</si>
  <si>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</si>
  <si>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</si>
  <si>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</si>
  <si>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</si>
  <si>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</si>
  <si>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</si>
  <si>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</si>
  <si>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</si>
  <si>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</si>
  <si>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</si>
  <si>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</si>
  <si>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</si>
  <si>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</si>
  <si>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</si>
  <si>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</si>
  <si>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</si>
  <si>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</si>
  <si>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</si>
  <si>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</si>
  <si>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</si>
  <si>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</si>
  <si>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</si>
  <si>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</si>
  <si>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</si>
  <si>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</si>
  <si>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</si>
  <si>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</si>
  <si>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</si>
  <si>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</si>
  <si>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</si>
  <si>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</si>
  <si>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</si>
  <si>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</si>
  <si>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Details of Votes cast during the quarter ended __, of the Financial year __-__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</si>
  <si>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</si>
  <si>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Details of Votes cast during the Financial year __-__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</si>
  <si>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</si>
  <si>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 xml:space="preserve">Summary of Votes cast during the F.Y. ___-___ </t>
  </si>
  <si>
    <t>4 : FIIs/FPIs</t>
  </si>
  <si>
    <t>Motilal Oswal Mutual Fund (All figures in Rs. Crore)</t>
  </si>
  <si>
    <t>Telangana</t>
  </si>
  <si>
    <t>Tamil Nadu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</si>
  <si>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</si>
  <si>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</si>
  <si>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</si>
  <si>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</si>
  <si>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</si>
  <si>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</si>
  <si>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</si>
  <si>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</si>
  <si>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</si>
  <si>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</si>
  <si>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</si>
  <si>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</si>
  <si>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</si>
  <si>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</si>
  <si>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</si>
  <si>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</si>
  <si>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</si>
  <si>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</si>
  <si>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</si>
  <si>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</si>
  <si>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</si>
  <si>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</si>
  <si>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</si>
  <si>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</si>
  <si>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5 Year G-Sec ETF</t>
  </si>
  <si>
    <t>Motilal Oswal Asset Allocation Passive Fund of Fund - Aggressive</t>
  </si>
  <si>
    <t>Motilal Oswal Asset Allocation Passive Fund of Fund - Conservative</t>
  </si>
  <si>
    <t>Motilal Oswal Flexicap Fund</t>
  </si>
  <si>
    <t>Table showing State wise /Union Territory wise contribution to AAUM of category of schemes as on April 2021</t>
  </si>
  <si>
    <t>Motilal Oswal Mutual Fund: Avg Net Assets Under Management (AAUM) as on 30 April 2021 (All figures in Rs. Crore)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</si>
</sst>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0" xfId="0" applyFont="1" applyAlignment="1">
      <alignment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2" fillId="18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18" xfId="0" applyNumberFormat="1" applyFill="1" applyBorder="1" applyAlignment="1">
      <alignment/>
    </xf>
    <xf numFmtId="4" fontId="0" fillId="19" borderId="18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8" xfId="0" applyNumberFormat="1" applyFill="1" applyBorder="1" applyAlignment="1">
      <alignment horizontal="right"/>
    </xf>
    <xf numFmtId="171" fontId="0" fillId="10" borderId="18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9" xfId="42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20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8" xfId="42" applyFont="1" applyBorder="1" applyAlignment="1">
      <alignment/>
    </xf>
    <xf numFmtId="171" fontId="0" fillId="0" borderId="19" xfId="42" applyFont="1" applyBorder="1" applyAlignment="1">
      <alignment/>
    </xf>
    <xf numFmtId="171" fontId="0" fillId="10" borderId="18" xfId="42" applyFont="1" applyFill="1" applyBorder="1" applyAlignment="1">
      <alignment/>
    </xf>
    <xf numFmtId="171" fontId="0" fillId="19" borderId="18" xfId="42" applyFont="1" applyFill="1" applyBorder="1" applyAlignment="1">
      <alignment/>
    </xf>
    <xf numFmtId="171" fontId="0" fillId="18" borderId="18" xfId="42" applyFont="1" applyFill="1" applyBorder="1" applyAlignment="1">
      <alignment/>
    </xf>
    <xf numFmtId="171" fontId="0" fillId="19" borderId="18" xfId="42" applyFont="1" applyFill="1" applyBorder="1" applyAlignment="1">
      <alignment/>
    </xf>
    <xf numFmtId="171" fontId="0" fillId="18" borderId="18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8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9" xfId="42" applyNumberFormat="1" applyFont="1" applyFill="1" applyBorder="1" applyAlignment="1">
      <alignment horizontal="center" wrapText="1"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18" borderId="18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10" borderId="10" xfId="42" applyFont="1" applyFill="1" applyBorder="1" applyAlignment="1">
      <alignment/>
    </xf>
    <xf numFmtId="171" fontId="0" fillId="10" borderId="21" xfId="42" applyFont="1" applyFill="1" applyBorder="1" applyAlignment="1">
      <alignment/>
    </xf>
    <xf numFmtId="171" fontId="0" fillId="10" borderId="18" xfId="42" applyFont="1" applyFill="1" applyBorder="1" applyAlignment="1">
      <alignment/>
    </xf>
    <xf numFmtId="171" fontId="0" fillId="10" borderId="19" xfId="42" applyFont="1" applyFill="1" applyBorder="1" applyAlignment="1">
      <alignment/>
    </xf>
    <xf numFmtId="171" fontId="0" fillId="10" borderId="13" xfId="42" applyFont="1" applyFill="1" applyBorder="1" applyAlignment="1">
      <alignment/>
    </xf>
    <xf numFmtId="0" fontId="2" fillId="12" borderId="22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171" fontId="0" fillId="0" borderId="23" xfId="42" applyFont="1" applyBorder="1" applyAlignment="1">
      <alignment/>
    </xf>
    <xf numFmtId="171" fontId="0" fillId="0" borderId="20" xfId="42" applyFont="1" applyBorder="1" applyAlignment="1">
      <alignment/>
    </xf>
    <xf numFmtId="171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171" fontId="0" fillId="3" borderId="18" xfId="42" applyFont="1" applyFill="1" applyBorder="1" applyAlignment="1">
      <alignment/>
    </xf>
    <xf numFmtId="182" fontId="0" fillId="3" borderId="18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2" fontId="0" fillId="10" borderId="18" xfId="42" applyNumberFormat="1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9" xfId="42" applyFont="1" applyFill="1" applyBorder="1" applyAlignment="1">
      <alignment/>
    </xf>
    <xf numFmtId="171" fontId="0" fillId="10" borderId="18" xfId="42" applyFont="1" applyFill="1" applyBorder="1" applyAlignment="1">
      <alignment/>
    </xf>
    <xf numFmtId="171" fontId="0" fillId="10" borderId="11" xfId="42" applyNumberFormat="1" applyFont="1" applyFill="1" applyBorder="1" applyAlignment="1">
      <alignment/>
    </xf>
    <xf numFmtId="0" fontId="0" fillId="0" borderId="20" xfId="0" applyBorder="1" applyAlignment="1">
      <alignment horizontal="right" wrapText="1"/>
    </xf>
    <xf numFmtId="0" fontId="0" fillId="0" borderId="20" xfId="0" applyFont="1" applyBorder="1" applyAlignment="1">
      <alignment wrapText="1"/>
    </xf>
    <xf numFmtId="0" fontId="0" fillId="0" borderId="20" xfId="0" applyFill="1" applyBorder="1" applyAlignment="1">
      <alignment horizontal="right" wrapText="1"/>
    </xf>
    <xf numFmtId="0" fontId="0" fillId="0" borderId="20" xfId="0" applyBorder="1" applyAlignment="1">
      <alignment wrapText="1"/>
    </xf>
    <xf numFmtId="171" fontId="0" fillId="0" borderId="10" xfId="42" applyNumberFormat="1" applyFont="1" applyBorder="1" applyAlignment="1">
      <alignment/>
    </xf>
    <xf numFmtId="4" fontId="0" fillId="10" borderId="18" xfId="0" applyNumberFormat="1" applyFill="1" applyBorder="1" applyAlignment="1">
      <alignment horizontal="right"/>
    </xf>
    <xf numFmtId="171" fontId="2" fillId="18" borderId="18" xfId="42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2" fillId="10" borderId="24" xfId="0" applyFont="1" applyFill="1" applyBorder="1" applyAlignment="1">
      <alignment/>
    </xf>
    <xf numFmtId="171" fontId="2" fillId="12" borderId="10" xfId="42" applyFont="1" applyFill="1" applyBorder="1" applyAlignment="1">
      <alignment/>
    </xf>
    <xf numFmtId="171" fontId="2" fillId="0" borderId="23" xfId="42" applyFont="1" applyBorder="1" applyAlignment="1">
      <alignment horizontal="center"/>
    </xf>
    <xf numFmtId="171" fontId="2" fillId="0" borderId="20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0" fillId="0" borderId="21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23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50" fillId="0" borderId="25" xfId="55" applyNumberFormat="1" applyFont="1" applyFill="1" applyBorder="1" applyAlignment="1">
      <alignment horizontal="center" vertical="center" wrapText="1"/>
      <protection/>
    </xf>
    <xf numFmtId="49" fontId="50" fillId="0" borderId="11" xfId="55" applyNumberFormat="1" applyFont="1" applyFill="1" applyBorder="1" applyAlignment="1">
      <alignment horizontal="center" vertical="center" wrapText="1"/>
      <protection/>
    </xf>
    <xf numFmtId="171" fontId="0" fillId="0" borderId="10" xfId="42" applyFont="1" applyBorder="1" applyAlignment="1">
      <alignment horizontal="center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171" fontId="7" fillId="0" borderId="28" xfId="42" applyFont="1" applyFill="1" applyBorder="1" applyAlignment="1">
      <alignment horizontal="center" vertical="top" wrapText="1"/>
    </xf>
    <xf numFmtId="49" fontId="50" fillId="0" borderId="29" xfId="55" applyNumberFormat="1" applyFont="1" applyFill="1" applyBorder="1" applyAlignment="1">
      <alignment horizontal="center" vertical="center" wrapText="1"/>
      <protection/>
    </xf>
    <xf numFmtId="49" fontId="50" fillId="0" borderId="12" xfId="55" applyNumberFormat="1" applyFont="1" applyFill="1" applyBorder="1" applyAlignment="1">
      <alignment horizontal="center" vertical="center" wrapText="1"/>
      <protection/>
    </xf>
    <xf numFmtId="171" fontId="7" fillId="0" borderId="30" xfId="42" applyFont="1" applyFill="1" applyBorder="1" applyAlignment="1">
      <alignment horizontal="center"/>
    </xf>
    <xf numFmtId="171" fontId="7" fillId="0" borderId="31" xfId="42" applyFont="1" applyFill="1" applyBorder="1" applyAlignment="1">
      <alignment horizontal="center"/>
    </xf>
    <xf numFmtId="171" fontId="7" fillId="0" borderId="32" xfId="42" applyFont="1" applyFill="1" applyBorder="1" applyAlignment="1">
      <alignment horizontal="center"/>
    </xf>
    <xf numFmtId="171" fontId="7" fillId="0" borderId="33" xfId="42" applyFont="1" applyFill="1" applyBorder="1" applyAlignment="1">
      <alignment horizontal="center" vertical="top" wrapText="1"/>
    </xf>
    <xf numFmtId="171" fontId="7" fillId="0" borderId="34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35" xfId="42" applyNumberFormat="1" applyFont="1" applyFill="1" applyBorder="1" applyAlignment="1">
      <alignment horizontal="center" vertical="center" wrapText="1"/>
    </xf>
    <xf numFmtId="171" fontId="7" fillId="0" borderId="36" xfId="42" applyNumberFormat="1" applyFont="1" applyFill="1" applyBorder="1" applyAlignment="1">
      <alignment horizontal="center" vertical="center" wrapText="1"/>
    </xf>
    <xf numFmtId="171" fontId="7" fillId="0" borderId="37" xfId="42" applyNumberFormat="1" applyFont="1" applyFill="1" applyBorder="1" applyAlignment="1">
      <alignment horizontal="center" vertical="center" wrapText="1"/>
    </xf>
    <xf numFmtId="171" fontId="7" fillId="0" borderId="30" xfId="42" applyFont="1" applyFill="1" applyBorder="1" applyAlignment="1">
      <alignment horizontal="center" vertical="top" wrapText="1"/>
    </xf>
    <xf numFmtId="171" fontId="7" fillId="0" borderId="31" xfId="42" applyFont="1" applyFill="1" applyBorder="1" applyAlignment="1">
      <alignment horizontal="center" vertical="top" wrapText="1"/>
    </xf>
    <xf numFmtId="171" fontId="7" fillId="0" borderId="32" xfId="42" applyFont="1" applyFill="1" applyBorder="1" applyAlignment="1">
      <alignment horizontal="center" vertical="top" wrapText="1"/>
    </xf>
    <xf numFmtId="171" fontId="3" fillId="0" borderId="30" xfId="42" applyFont="1" applyFill="1" applyBorder="1" applyAlignment="1">
      <alignment horizontal="center" vertical="top" wrapText="1"/>
    </xf>
    <xf numFmtId="171" fontId="3" fillId="0" borderId="31" xfId="42" applyFont="1" applyFill="1" applyBorder="1" applyAlignment="1">
      <alignment horizontal="center" vertical="top" wrapText="1"/>
    </xf>
    <xf numFmtId="171" fontId="3" fillId="0" borderId="32" xfId="42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  <xf numFmtId="203" fontId="0" fillId="0" borderId="0" xfId="0" applyNumberFormat="1" applyFill="1" applyBorder="1" applyAlignment="1">
      <alignment/>
    </xf>
    <xf numFmtId="171" fontId="0" fillId="0" borderId="46" xfId="42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4"/>
  <sheetViews>
    <sheetView tabSelected="1" zoomScale="70" zoomScaleNormal="70" zoomScalePageLayoutView="0" workbookViewId="0" topLeftCell="A1">
      <pane xSplit="1" ySplit="6" topLeftCell="A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J12" sqref="BJ12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4" customWidth="1"/>
    <col min="4" max="4" width="12.00390625" style="64" customWidth="1"/>
    <col min="5" max="6" width="6.57421875" style="64" customWidth="1"/>
    <col min="7" max="7" width="11.28125" style="64" customWidth="1"/>
    <col min="8" max="8" width="11.57421875" style="64" customWidth="1"/>
    <col min="9" max="9" width="11.7109375" style="64" customWidth="1"/>
    <col min="10" max="10" width="8.140625" style="64" bestFit="1" customWidth="1"/>
    <col min="11" max="11" width="7.140625" style="64" customWidth="1"/>
    <col min="12" max="12" width="28.8515625" style="64" customWidth="1"/>
    <col min="13" max="17" width="6.57421875" style="64" customWidth="1"/>
    <col min="18" max="18" width="10.28125" style="64" customWidth="1"/>
    <col min="19" max="19" width="9.28125" style="64" customWidth="1"/>
    <col min="20" max="21" width="6.57421875" style="64" customWidth="1"/>
    <col min="22" max="22" width="10.28125" style="64" customWidth="1"/>
    <col min="23" max="23" width="7.57421875" style="64" customWidth="1"/>
    <col min="24" max="24" width="7.7109375" style="64" customWidth="1"/>
    <col min="25" max="26" width="6.57421875" style="64" customWidth="1"/>
    <col min="27" max="27" width="7.57421875" style="64" customWidth="1"/>
    <col min="28" max="29" width="10.28125" style="64" customWidth="1"/>
    <col min="30" max="31" width="6.57421875" style="64" customWidth="1"/>
    <col min="32" max="32" width="10.28125" style="64" customWidth="1"/>
    <col min="33" max="37" width="6.57421875" style="64" customWidth="1"/>
    <col min="38" max="38" width="10.28125" style="64" customWidth="1"/>
    <col min="39" max="39" width="7.7109375" style="64" customWidth="1"/>
    <col min="40" max="41" width="6.57421875" style="64" customWidth="1"/>
    <col min="42" max="42" width="9.28125" style="64" customWidth="1"/>
    <col min="43" max="43" width="6.57421875" style="64" customWidth="1"/>
    <col min="44" max="44" width="8.8515625" style="64" bestFit="1" customWidth="1"/>
    <col min="45" max="46" width="6.57421875" style="64" customWidth="1"/>
    <col min="47" max="47" width="7.57421875" style="64" customWidth="1"/>
    <col min="48" max="48" width="12.28125" style="64" customWidth="1"/>
    <col min="49" max="49" width="10.28125" style="64" customWidth="1"/>
    <col min="50" max="50" width="8.57421875" style="64" customWidth="1"/>
    <col min="51" max="51" width="7.57421875" style="64" customWidth="1"/>
    <col min="52" max="52" width="12.00390625" style="64" customWidth="1"/>
    <col min="53" max="57" width="6.57421875" style="64" customWidth="1"/>
    <col min="58" max="58" width="12.00390625" style="64" customWidth="1"/>
    <col min="59" max="60" width="10.28125" style="64" customWidth="1"/>
    <col min="61" max="61" width="6.57421875" style="64" customWidth="1"/>
    <col min="62" max="62" width="10.28125" style="64" customWidth="1"/>
    <col min="63" max="63" width="18.00390625" style="76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63" s="1" customFormat="1" ht="19.5" thickBot="1">
      <c r="A1" s="121" t="s">
        <v>0</v>
      </c>
      <c r="B1" s="127" t="s">
        <v>28</v>
      </c>
      <c r="C1" s="141" t="s">
        <v>154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3"/>
    </row>
    <row r="2" spans="1:63" s="5" customFormat="1" ht="18.75" customHeight="1" thickBot="1">
      <c r="A2" s="122"/>
      <c r="B2" s="128"/>
      <c r="C2" s="138" t="s">
        <v>27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38" t="s">
        <v>25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138" t="s">
        <v>26</v>
      </c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40"/>
      <c r="BK2" s="135" t="s">
        <v>23</v>
      </c>
    </row>
    <row r="3" spans="1:63" s="6" customFormat="1" ht="18.75" thickBot="1">
      <c r="A3" s="122"/>
      <c r="B3" s="128"/>
      <c r="C3" s="129" t="s">
        <v>134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135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134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135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134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135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6"/>
    </row>
    <row r="4" spans="1:63" s="159" customFormat="1" ht="18">
      <c r="A4" s="122"/>
      <c r="B4" s="128"/>
      <c r="C4" s="132" t="s">
        <v>34</v>
      </c>
      <c r="D4" s="133"/>
      <c r="E4" s="133"/>
      <c r="F4" s="133"/>
      <c r="G4" s="134"/>
      <c r="H4" s="124" t="s">
        <v>35</v>
      </c>
      <c r="I4" s="125"/>
      <c r="J4" s="125"/>
      <c r="K4" s="125"/>
      <c r="L4" s="126"/>
      <c r="M4" s="132" t="s">
        <v>34</v>
      </c>
      <c r="N4" s="133"/>
      <c r="O4" s="133"/>
      <c r="P4" s="133"/>
      <c r="Q4" s="134"/>
      <c r="R4" s="124" t="s">
        <v>35</v>
      </c>
      <c r="S4" s="125"/>
      <c r="T4" s="125"/>
      <c r="U4" s="125"/>
      <c r="V4" s="126"/>
      <c r="W4" s="132" t="s">
        <v>34</v>
      </c>
      <c r="X4" s="133"/>
      <c r="Y4" s="133"/>
      <c r="Z4" s="133"/>
      <c r="AA4" s="134"/>
      <c r="AB4" s="124" t="s">
        <v>35</v>
      </c>
      <c r="AC4" s="125"/>
      <c r="AD4" s="125"/>
      <c r="AE4" s="125"/>
      <c r="AF4" s="126"/>
      <c r="AG4" s="132" t="s">
        <v>34</v>
      </c>
      <c r="AH4" s="133"/>
      <c r="AI4" s="133"/>
      <c r="AJ4" s="133"/>
      <c r="AK4" s="134"/>
      <c r="AL4" s="124" t="s">
        <v>35</v>
      </c>
      <c r="AM4" s="125"/>
      <c r="AN4" s="125"/>
      <c r="AO4" s="125"/>
      <c r="AP4" s="126"/>
      <c r="AQ4" s="132" t="s">
        <v>34</v>
      </c>
      <c r="AR4" s="133"/>
      <c r="AS4" s="133"/>
      <c r="AT4" s="133"/>
      <c r="AU4" s="134"/>
      <c r="AV4" s="124" t="s">
        <v>35</v>
      </c>
      <c r="AW4" s="125"/>
      <c r="AX4" s="125"/>
      <c r="AY4" s="125"/>
      <c r="AZ4" s="126"/>
      <c r="BA4" s="132" t="s">
        <v>34</v>
      </c>
      <c r="BB4" s="133"/>
      <c r="BC4" s="133"/>
      <c r="BD4" s="133"/>
      <c r="BE4" s="134"/>
      <c r="BF4" s="124" t="s">
        <v>35</v>
      </c>
      <c r="BG4" s="125"/>
      <c r="BH4" s="125"/>
      <c r="BI4" s="125"/>
      <c r="BJ4" s="126"/>
      <c r="BK4" s="136"/>
    </row>
    <row r="5" spans="1:63" s="160" customFormat="1" ht="15" customHeight="1">
      <c r="A5" s="122"/>
      <c r="B5" s="128"/>
      <c r="C5" s="67">
        <v>1</v>
      </c>
      <c r="D5" s="68">
        <v>2</v>
      </c>
      <c r="E5" s="68">
        <v>3</v>
      </c>
      <c r="F5" s="68">
        <v>4</v>
      </c>
      <c r="G5" s="69">
        <v>5</v>
      </c>
      <c r="H5" s="67">
        <v>1</v>
      </c>
      <c r="I5" s="68">
        <v>2</v>
      </c>
      <c r="J5" s="68">
        <v>3</v>
      </c>
      <c r="K5" s="68">
        <v>4</v>
      </c>
      <c r="L5" s="69">
        <v>5</v>
      </c>
      <c r="M5" s="67">
        <v>1</v>
      </c>
      <c r="N5" s="68">
        <v>2</v>
      </c>
      <c r="O5" s="68">
        <v>3</v>
      </c>
      <c r="P5" s="68">
        <v>4</v>
      </c>
      <c r="Q5" s="69">
        <v>5</v>
      </c>
      <c r="R5" s="67">
        <v>1</v>
      </c>
      <c r="S5" s="68">
        <v>2</v>
      </c>
      <c r="T5" s="68">
        <v>3</v>
      </c>
      <c r="U5" s="68">
        <v>4</v>
      </c>
      <c r="V5" s="69">
        <v>5</v>
      </c>
      <c r="W5" s="67">
        <v>1</v>
      </c>
      <c r="X5" s="68">
        <v>2</v>
      </c>
      <c r="Y5" s="68">
        <v>3</v>
      </c>
      <c r="Z5" s="68">
        <v>4</v>
      </c>
      <c r="AA5" s="69">
        <v>5</v>
      </c>
      <c r="AB5" s="67">
        <v>1</v>
      </c>
      <c r="AC5" s="68">
        <v>2</v>
      </c>
      <c r="AD5" s="68">
        <v>3</v>
      </c>
      <c r="AE5" s="68">
        <v>4</v>
      </c>
      <c r="AF5" s="69">
        <v>5</v>
      </c>
      <c r="AG5" s="67">
        <v>1</v>
      </c>
      <c r="AH5" s="68">
        <v>2</v>
      </c>
      <c r="AI5" s="68">
        <v>3</v>
      </c>
      <c r="AJ5" s="68">
        <v>4</v>
      </c>
      <c r="AK5" s="69">
        <v>5</v>
      </c>
      <c r="AL5" s="67">
        <v>1</v>
      </c>
      <c r="AM5" s="68">
        <v>2</v>
      </c>
      <c r="AN5" s="68">
        <v>3</v>
      </c>
      <c r="AO5" s="68">
        <v>4</v>
      </c>
      <c r="AP5" s="69">
        <v>5</v>
      </c>
      <c r="AQ5" s="67">
        <v>1</v>
      </c>
      <c r="AR5" s="68">
        <v>2</v>
      </c>
      <c r="AS5" s="68">
        <v>3</v>
      </c>
      <c r="AT5" s="68">
        <v>4</v>
      </c>
      <c r="AU5" s="69">
        <v>5</v>
      </c>
      <c r="AV5" s="67">
        <v>1</v>
      </c>
      <c r="AW5" s="68">
        <v>2</v>
      </c>
      <c r="AX5" s="68">
        <v>3</v>
      </c>
      <c r="AY5" s="68">
        <v>4</v>
      </c>
      <c r="AZ5" s="69">
        <v>5</v>
      </c>
      <c r="BA5" s="67">
        <v>1</v>
      </c>
      <c r="BB5" s="68">
        <v>2</v>
      </c>
      <c r="BC5" s="68">
        <v>3</v>
      </c>
      <c r="BD5" s="68">
        <v>4</v>
      </c>
      <c r="BE5" s="69">
        <v>5</v>
      </c>
      <c r="BF5" s="67">
        <v>1</v>
      </c>
      <c r="BG5" s="68">
        <v>2</v>
      </c>
      <c r="BH5" s="68">
        <v>3</v>
      </c>
      <c r="BI5" s="68">
        <v>4</v>
      </c>
      <c r="BJ5" s="69">
        <v>5</v>
      </c>
      <c r="BK5" s="137"/>
    </row>
    <row r="6" spans="1:63" s="47" customFormat="1" ht="12.75">
      <c r="A6" s="7" t="s">
        <v>0</v>
      </c>
      <c r="B6" s="13" t="s">
        <v>6</v>
      </c>
      <c r="C6" s="11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20"/>
    </row>
    <row r="7" spans="1:63" s="47" customFormat="1" ht="12.75">
      <c r="A7" s="7" t="s">
        <v>75</v>
      </c>
      <c r="B7" s="14" t="s">
        <v>12</v>
      </c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</row>
    <row r="8" spans="1:65" s="47" customFormat="1" ht="12.75">
      <c r="A8" s="33"/>
      <c r="B8" s="34" t="s">
        <v>148</v>
      </c>
      <c r="C8" s="92">
        <v>0</v>
      </c>
      <c r="D8" s="93">
        <v>160.5202994834332</v>
      </c>
      <c r="E8" s="93">
        <v>0</v>
      </c>
      <c r="F8" s="93">
        <v>0</v>
      </c>
      <c r="G8" s="94">
        <v>0</v>
      </c>
      <c r="H8" s="95">
        <v>16.76918535552401</v>
      </c>
      <c r="I8" s="93">
        <v>20.6356614029653</v>
      </c>
      <c r="J8" s="93">
        <v>0</v>
      </c>
      <c r="K8" s="93">
        <v>0</v>
      </c>
      <c r="L8" s="94">
        <v>134.91778126216147</v>
      </c>
      <c r="M8" s="95">
        <v>0</v>
      </c>
      <c r="N8" s="93">
        <v>0</v>
      </c>
      <c r="O8" s="93">
        <v>0</v>
      </c>
      <c r="P8" s="93">
        <v>0</v>
      </c>
      <c r="Q8" s="94">
        <v>0</v>
      </c>
      <c r="R8" s="95">
        <v>6.230120397160701</v>
      </c>
      <c r="S8" s="93">
        <v>1.8625014338995003</v>
      </c>
      <c r="T8" s="93">
        <v>0</v>
      </c>
      <c r="U8" s="93">
        <v>0</v>
      </c>
      <c r="V8" s="94">
        <v>21.065564319332</v>
      </c>
      <c r="W8" s="95">
        <v>0</v>
      </c>
      <c r="X8" s="93">
        <v>0</v>
      </c>
      <c r="Y8" s="93">
        <v>0</v>
      </c>
      <c r="Z8" s="93">
        <v>0</v>
      </c>
      <c r="AA8" s="94">
        <v>0</v>
      </c>
      <c r="AB8" s="95">
        <v>0.0428563035665</v>
      </c>
      <c r="AC8" s="93">
        <v>1.6073095950664</v>
      </c>
      <c r="AD8" s="93">
        <v>0</v>
      </c>
      <c r="AE8" s="93">
        <v>0</v>
      </c>
      <c r="AF8" s="94">
        <v>4.1118279735328995</v>
      </c>
      <c r="AG8" s="95">
        <v>0</v>
      </c>
      <c r="AH8" s="93">
        <v>0</v>
      </c>
      <c r="AI8" s="93">
        <v>0</v>
      </c>
      <c r="AJ8" s="93">
        <v>0</v>
      </c>
      <c r="AK8" s="94">
        <v>0</v>
      </c>
      <c r="AL8" s="95">
        <v>0</v>
      </c>
      <c r="AM8" s="93">
        <v>0</v>
      </c>
      <c r="AN8" s="93">
        <v>0</v>
      </c>
      <c r="AO8" s="93">
        <v>0</v>
      </c>
      <c r="AP8" s="94">
        <v>0</v>
      </c>
      <c r="AQ8" s="95">
        <v>0</v>
      </c>
      <c r="AR8" s="93">
        <v>0</v>
      </c>
      <c r="AS8" s="93">
        <v>0</v>
      </c>
      <c r="AT8" s="93">
        <v>0</v>
      </c>
      <c r="AU8" s="94">
        <v>0</v>
      </c>
      <c r="AV8" s="95">
        <v>59.438111777304</v>
      </c>
      <c r="AW8" s="93">
        <v>28.97229208842503</v>
      </c>
      <c r="AX8" s="93">
        <v>0</v>
      </c>
      <c r="AY8" s="93">
        <v>0</v>
      </c>
      <c r="AZ8" s="94">
        <v>226.37364058751533</v>
      </c>
      <c r="BA8" s="95">
        <v>0</v>
      </c>
      <c r="BB8" s="93">
        <v>0</v>
      </c>
      <c r="BC8" s="93">
        <v>0</v>
      </c>
      <c r="BD8" s="93">
        <v>0</v>
      </c>
      <c r="BE8" s="94">
        <v>0</v>
      </c>
      <c r="BF8" s="95">
        <v>17.775338703530924</v>
      </c>
      <c r="BG8" s="93">
        <v>2.8148984540646014</v>
      </c>
      <c r="BH8" s="93">
        <v>0</v>
      </c>
      <c r="BI8" s="93">
        <v>0</v>
      </c>
      <c r="BJ8" s="94">
        <v>45.32168375718733</v>
      </c>
      <c r="BK8" s="96">
        <f>SUM(C8:BJ8)</f>
        <v>748.4590728946692</v>
      </c>
      <c r="BM8" s="161"/>
    </row>
    <row r="9" spans="1:63" s="47" customFormat="1" ht="12.75">
      <c r="A9" s="7"/>
      <c r="B9" s="88" t="s">
        <v>84</v>
      </c>
      <c r="C9" s="90">
        <f>SUM(C8)</f>
        <v>0</v>
      </c>
      <c r="D9" s="89">
        <f aca="true" t="shared" si="0" ref="D9:BK9">SUM(D8)</f>
        <v>160.5202994834332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16.76918535552401</v>
      </c>
      <c r="I9" s="89">
        <f t="shared" si="0"/>
        <v>20.6356614029653</v>
      </c>
      <c r="J9" s="89">
        <f t="shared" si="0"/>
        <v>0</v>
      </c>
      <c r="K9" s="89">
        <f t="shared" si="0"/>
        <v>0</v>
      </c>
      <c r="L9" s="89">
        <f t="shared" si="0"/>
        <v>134.91778126216147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6.230120397160701</v>
      </c>
      <c r="S9" s="89">
        <f t="shared" si="0"/>
        <v>1.8625014338995003</v>
      </c>
      <c r="T9" s="89">
        <f t="shared" si="0"/>
        <v>0</v>
      </c>
      <c r="U9" s="89">
        <f t="shared" si="0"/>
        <v>0</v>
      </c>
      <c r="V9" s="89">
        <f t="shared" si="0"/>
        <v>21.065564319332</v>
      </c>
      <c r="W9" s="89">
        <f t="shared" si="0"/>
        <v>0</v>
      </c>
      <c r="X9" s="89">
        <f t="shared" si="0"/>
        <v>0</v>
      </c>
      <c r="Y9" s="89">
        <f t="shared" si="0"/>
        <v>0</v>
      </c>
      <c r="Z9" s="89">
        <f t="shared" si="0"/>
        <v>0</v>
      </c>
      <c r="AA9" s="89">
        <f t="shared" si="0"/>
        <v>0</v>
      </c>
      <c r="AB9" s="89">
        <f t="shared" si="0"/>
        <v>0.0428563035665</v>
      </c>
      <c r="AC9" s="89">
        <f t="shared" si="0"/>
        <v>1.6073095950664</v>
      </c>
      <c r="AD9" s="89">
        <f t="shared" si="0"/>
        <v>0</v>
      </c>
      <c r="AE9" s="89">
        <f t="shared" si="0"/>
        <v>0</v>
      </c>
      <c r="AF9" s="89">
        <f t="shared" si="0"/>
        <v>4.1118279735328995</v>
      </c>
      <c r="AG9" s="89">
        <f t="shared" si="0"/>
        <v>0</v>
      </c>
      <c r="AH9" s="89">
        <f t="shared" si="0"/>
        <v>0</v>
      </c>
      <c r="AI9" s="89">
        <f t="shared" si="0"/>
        <v>0</v>
      </c>
      <c r="AJ9" s="89">
        <f t="shared" si="0"/>
        <v>0</v>
      </c>
      <c r="AK9" s="89">
        <f t="shared" si="0"/>
        <v>0</v>
      </c>
      <c r="AL9" s="89">
        <f t="shared" si="0"/>
        <v>0</v>
      </c>
      <c r="AM9" s="89">
        <f t="shared" si="0"/>
        <v>0</v>
      </c>
      <c r="AN9" s="89">
        <f t="shared" si="0"/>
        <v>0</v>
      </c>
      <c r="AO9" s="89">
        <f t="shared" si="0"/>
        <v>0</v>
      </c>
      <c r="AP9" s="89">
        <f t="shared" si="0"/>
        <v>0</v>
      </c>
      <c r="AQ9" s="89">
        <f t="shared" si="0"/>
        <v>0</v>
      </c>
      <c r="AR9" s="89">
        <f t="shared" si="0"/>
        <v>0</v>
      </c>
      <c r="AS9" s="89">
        <f t="shared" si="0"/>
        <v>0</v>
      </c>
      <c r="AT9" s="89">
        <f t="shared" si="0"/>
        <v>0</v>
      </c>
      <c r="AU9" s="89">
        <f t="shared" si="0"/>
        <v>0</v>
      </c>
      <c r="AV9" s="89">
        <f t="shared" si="0"/>
        <v>59.438111777304</v>
      </c>
      <c r="AW9" s="89">
        <f t="shared" si="0"/>
        <v>28.97229208842503</v>
      </c>
      <c r="AX9" s="89">
        <f t="shared" si="0"/>
        <v>0</v>
      </c>
      <c r="AY9" s="89">
        <f t="shared" si="0"/>
        <v>0</v>
      </c>
      <c r="AZ9" s="89">
        <f t="shared" si="0"/>
        <v>226.37364058751533</v>
      </c>
      <c r="BA9" s="89">
        <f t="shared" si="0"/>
        <v>0</v>
      </c>
      <c r="BB9" s="89">
        <f t="shared" si="0"/>
        <v>0</v>
      </c>
      <c r="BC9" s="89">
        <f t="shared" si="0"/>
        <v>0</v>
      </c>
      <c r="BD9" s="89">
        <f t="shared" si="0"/>
        <v>0</v>
      </c>
      <c r="BE9" s="89">
        <f t="shared" si="0"/>
        <v>0</v>
      </c>
      <c r="BF9" s="89">
        <f t="shared" si="0"/>
        <v>17.775338703530924</v>
      </c>
      <c r="BG9" s="89">
        <f t="shared" si="0"/>
        <v>2.8148984540646014</v>
      </c>
      <c r="BH9" s="89">
        <f t="shared" si="0"/>
        <v>0</v>
      </c>
      <c r="BI9" s="89">
        <f t="shared" si="0"/>
        <v>0</v>
      </c>
      <c r="BJ9" s="89">
        <f t="shared" si="0"/>
        <v>45.32168375718733</v>
      </c>
      <c r="BK9" s="89">
        <f t="shared" si="0"/>
        <v>748.4590728946692</v>
      </c>
    </row>
    <row r="10" spans="1:63" s="47" customFormat="1" ht="12.75">
      <c r="A10" s="7" t="s">
        <v>76</v>
      </c>
      <c r="B10" s="14" t="s">
        <v>3</v>
      </c>
      <c r="C10" s="119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20"/>
    </row>
    <row r="11" spans="1:63" s="47" customFormat="1" ht="12.75">
      <c r="A11" s="7"/>
      <c r="B11" s="97" t="s">
        <v>36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101"/>
    </row>
    <row r="12" spans="1:63" s="47" customFormat="1" ht="12.75">
      <c r="A12" s="7"/>
      <c r="B12" s="97" t="s">
        <v>85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101"/>
    </row>
    <row r="13" spans="1:63" s="47" customFormat="1" ht="12.75">
      <c r="A13" s="7" t="s">
        <v>77</v>
      </c>
      <c r="B13" s="98" t="s">
        <v>10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</row>
    <row r="14" spans="1:63" s="47" customFormat="1" ht="12.75">
      <c r="A14" s="7"/>
      <c r="B14" s="97" t="s">
        <v>36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101"/>
    </row>
    <row r="15" spans="1:63" s="47" customFormat="1" ht="12.75">
      <c r="A15" s="7"/>
      <c r="B15" s="97" t="s">
        <v>92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101"/>
    </row>
    <row r="16" spans="1:63" s="47" customFormat="1" ht="12.75">
      <c r="A16" s="7" t="s">
        <v>78</v>
      </c>
      <c r="B16" s="98" t="s">
        <v>13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</row>
    <row r="17" spans="1:63" s="47" customFormat="1" ht="12.75">
      <c r="A17" s="46"/>
      <c r="B17" s="99" t="s">
        <v>36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101"/>
    </row>
    <row r="18" spans="1:63" s="47" customFormat="1" ht="12.75">
      <c r="A18" s="46"/>
      <c r="B18" s="99" t="s">
        <v>91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101"/>
    </row>
    <row r="19" spans="1:63" s="47" customFormat="1" ht="12.75">
      <c r="A19" s="7" t="s">
        <v>80</v>
      </c>
      <c r="B19" s="100" t="s">
        <v>96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</row>
    <row r="20" spans="1:63" s="47" customFormat="1" ht="12.75">
      <c r="A20" s="7"/>
      <c r="B20" s="97" t="s">
        <v>36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101"/>
    </row>
    <row r="21" spans="1:63" s="47" customFormat="1" ht="12.75">
      <c r="A21" s="7"/>
      <c r="B21" s="97" t="s">
        <v>90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101"/>
    </row>
    <row r="22" spans="1:63" s="47" customFormat="1" ht="12.75">
      <c r="A22" s="7" t="s">
        <v>81</v>
      </c>
      <c r="B22" s="14" t="s">
        <v>14</v>
      </c>
      <c r="C22" s="119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20"/>
    </row>
    <row r="23" spans="1:65" s="47" customFormat="1" ht="12.75">
      <c r="A23" s="44"/>
      <c r="B23" s="102" t="s">
        <v>128</v>
      </c>
      <c r="C23" s="58">
        <v>0</v>
      </c>
      <c r="D23" s="58">
        <v>5.1803703523998</v>
      </c>
      <c r="E23" s="58">
        <v>0</v>
      </c>
      <c r="F23" s="58">
        <v>0</v>
      </c>
      <c r="G23" s="58">
        <v>0</v>
      </c>
      <c r="H23" s="58">
        <v>2.508912697030199</v>
      </c>
      <c r="I23" s="58">
        <v>7.9409438473661</v>
      </c>
      <c r="J23" s="58">
        <v>0</v>
      </c>
      <c r="K23" s="58">
        <v>0</v>
      </c>
      <c r="L23" s="58">
        <v>10.3413510856987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0.8319046533981002</v>
      </c>
      <c r="S23" s="58">
        <v>0.2575430990999</v>
      </c>
      <c r="T23" s="58">
        <v>0</v>
      </c>
      <c r="U23" s="58">
        <v>0</v>
      </c>
      <c r="V23" s="58">
        <v>0.23971776599970004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0.0005977169332000001</v>
      </c>
      <c r="AC23" s="58">
        <v>0.16547160596639998</v>
      </c>
      <c r="AD23" s="58">
        <v>0</v>
      </c>
      <c r="AE23" s="58">
        <v>0</v>
      </c>
      <c r="AF23" s="58">
        <v>0.0125087676331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1.1592320448666</v>
      </c>
      <c r="AS23" s="58">
        <v>0</v>
      </c>
      <c r="AT23" s="58">
        <v>0</v>
      </c>
      <c r="AU23" s="58">
        <v>0</v>
      </c>
      <c r="AV23" s="58">
        <v>9.152079743245425</v>
      </c>
      <c r="AW23" s="58">
        <v>4.4842113217974005</v>
      </c>
      <c r="AX23" s="58">
        <v>0</v>
      </c>
      <c r="AY23" s="58">
        <v>0</v>
      </c>
      <c r="AZ23" s="58">
        <v>29.569583221783702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3.9900948371538005</v>
      </c>
      <c r="BG23" s="58">
        <v>1.3473798059322</v>
      </c>
      <c r="BH23" s="58">
        <v>0</v>
      </c>
      <c r="BI23" s="58">
        <v>0</v>
      </c>
      <c r="BJ23" s="58">
        <v>6.360935923362502</v>
      </c>
      <c r="BK23" s="71">
        <f>SUM(C23:BJ23)</f>
        <v>83.54283848966685</v>
      </c>
      <c r="BM23" s="161"/>
    </row>
    <row r="24" spans="1:65" s="47" customFormat="1" ht="12.75">
      <c r="A24" s="33"/>
      <c r="B24" s="34" t="s">
        <v>147</v>
      </c>
      <c r="C24" s="95">
        <v>0</v>
      </c>
      <c r="D24" s="95">
        <v>0.5270694797000001</v>
      </c>
      <c r="E24" s="95">
        <v>0</v>
      </c>
      <c r="F24" s="95">
        <v>0</v>
      </c>
      <c r="G24" s="95">
        <v>0</v>
      </c>
      <c r="H24" s="95">
        <v>7.417445111793599</v>
      </c>
      <c r="I24" s="95">
        <v>4.705734288932999</v>
      </c>
      <c r="J24" s="95">
        <v>0</v>
      </c>
      <c r="K24" s="95">
        <v>0</v>
      </c>
      <c r="L24" s="95">
        <v>9.343297222599102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4.024026190529599</v>
      </c>
      <c r="S24" s="95">
        <v>0.044442679099900004</v>
      </c>
      <c r="T24" s="95">
        <v>0</v>
      </c>
      <c r="U24" s="95">
        <v>0</v>
      </c>
      <c r="V24" s="95">
        <v>0.7918099522661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0.07095766079979998</v>
      </c>
      <c r="AC24" s="95">
        <v>0.6422788203998999</v>
      </c>
      <c r="AD24" s="95">
        <v>0</v>
      </c>
      <c r="AE24" s="95">
        <v>0</v>
      </c>
      <c r="AF24" s="95">
        <v>2.6452639446332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0.0052163721333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0.0128403180999</v>
      </c>
      <c r="AS24" s="95">
        <v>0</v>
      </c>
      <c r="AT24" s="95">
        <v>0</v>
      </c>
      <c r="AU24" s="95">
        <v>0</v>
      </c>
      <c r="AV24" s="95">
        <v>40.67294184339148</v>
      </c>
      <c r="AW24" s="95">
        <v>25.6537585217631</v>
      </c>
      <c r="AX24" s="95">
        <v>0</v>
      </c>
      <c r="AY24" s="95">
        <v>0</v>
      </c>
      <c r="AZ24" s="95">
        <v>93.36655446776216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16.69626827460135</v>
      </c>
      <c r="BG24" s="95">
        <v>1.7978053642656002</v>
      </c>
      <c r="BH24" s="95">
        <v>0</v>
      </c>
      <c r="BI24" s="95">
        <v>0</v>
      </c>
      <c r="BJ24" s="95">
        <v>13.436403507294996</v>
      </c>
      <c r="BK24" s="96">
        <f>SUM(C24:BJ24)</f>
        <v>221.85411402006605</v>
      </c>
      <c r="BM24" s="161"/>
    </row>
    <row r="25" spans="1:65" s="47" customFormat="1" ht="12.75">
      <c r="A25" s="45"/>
      <c r="B25" s="48" t="s">
        <v>89</v>
      </c>
      <c r="C25" s="59">
        <f>+SUM(C23:C24)</f>
        <v>0</v>
      </c>
      <c r="D25" s="61">
        <f aca="true" t="shared" si="1" ref="D25:BJ25">+SUM(D23:D24)</f>
        <v>5.7074398320998</v>
      </c>
      <c r="E25" s="61">
        <f t="shared" si="1"/>
        <v>0</v>
      </c>
      <c r="F25" s="61">
        <f t="shared" si="1"/>
        <v>0</v>
      </c>
      <c r="G25" s="61">
        <f t="shared" si="1"/>
        <v>0</v>
      </c>
      <c r="H25" s="61">
        <f t="shared" si="1"/>
        <v>9.926357808823798</v>
      </c>
      <c r="I25" s="61">
        <f t="shared" si="1"/>
        <v>12.646678136299098</v>
      </c>
      <c r="J25" s="61">
        <f t="shared" si="1"/>
        <v>0</v>
      </c>
      <c r="K25" s="61">
        <f t="shared" si="1"/>
        <v>0</v>
      </c>
      <c r="L25" s="61">
        <f t="shared" si="1"/>
        <v>19.684648308297803</v>
      </c>
      <c r="M25" s="61">
        <f t="shared" si="1"/>
        <v>0</v>
      </c>
      <c r="N25" s="61">
        <f t="shared" si="1"/>
        <v>0</v>
      </c>
      <c r="O25" s="61">
        <f t="shared" si="1"/>
        <v>0</v>
      </c>
      <c r="P25" s="61">
        <f t="shared" si="1"/>
        <v>0</v>
      </c>
      <c r="Q25" s="61">
        <f t="shared" si="1"/>
        <v>0</v>
      </c>
      <c r="R25" s="61">
        <f t="shared" si="1"/>
        <v>4.855930843927699</v>
      </c>
      <c r="S25" s="61">
        <f t="shared" si="1"/>
        <v>0.3019857781998</v>
      </c>
      <c r="T25" s="61">
        <f t="shared" si="1"/>
        <v>0</v>
      </c>
      <c r="U25" s="61">
        <f t="shared" si="1"/>
        <v>0</v>
      </c>
      <c r="V25" s="61">
        <f t="shared" si="1"/>
        <v>1.0315277182658</v>
      </c>
      <c r="W25" s="61">
        <f t="shared" si="1"/>
        <v>0</v>
      </c>
      <c r="X25" s="61">
        <f t="shared" si="1"/>
        <v>0</v>
      </c>
      <c r="Y25" s="61">
        <f t="shared" si="1"/>
        <v>0</v>
      </c>
      <c r="Z25" s="61">
        <f t="shared" si="1"/>
        <v>0</v>
      </c>
      <c r="AA25" s="61">
        <f t="shared" si="1"/>
        <v>0</v>
      </c>
      <c r="AB25" s="61">
        <f t="shared" si="1"/>
        <v>0.07155537773299998</v>
      </c>
      <c r="AC25" s="61">
        <f t="shared" si="1"/>
        <v>0.8077504263662999</v>
      </c>
      <c r="AD25" s="61">
        <f t="shared" si="1"/>
        <v>0</v>
      </c>
      <c r="AE25" s="61">
        <f t="shared" si="1"/>
        <v>0</v>
      </c>
      <c r="AF25" s="61">
        <f t="shared" si="1"/>
        <v>2.6577727122663</v>
      </c>
      <c r="AG25" s="61">
        <f t="shared" si="1"/>
        <v>0</v>
      </c>
      <c r="AH25" s="61">
        <f t="shared" si="1"/>
        <v>0</v>
      </c>
      <c r="AI25" s="61">
        <f t="shared" si="1"/>
        <v>0</v>
      </c>
      <c r="AJ25" s="61">
        <f t="shared" si="1"/>
        <v>0</v>
      </c>
      <c r="AK25" s="61">
        <f t="shared" si="1"/>
        <v>0</v>
      </c>
      <c r="AL25" s="61">
        <f t="shared" si="1"/>
        <v>0.0052163721333</v>
      </c>
      <c r="AM25" s="61">
        <f t="shared" si="1"/>
        <v>0</v>
      </c>
      <c r="AN25" s="61">
        <f t="shared" si="1"/>
        <v>0</v>
      </c>
      <c r="AO25" s="61">
        <f t="shared" si="1"/>
        <v>0</v>
      </c>
      <c r="AP25" s="61">
        <f t="shared" si="1"/>
        <v>0</v>
      </c>
      <c r="AQ25" s="61">
        <f t="shared" si="1"/>
        <v>0</v>
      </c>
      <c r="AR25" s="61">
        <f t="shared" si="1"/>
        <v>1.1720723629665</v>
      </c>
      <c r="AS25" s="61">
        <f t="shared" si="1"/>
        <v>0</v>
      </c>
      <c r="AT25" s="61">
        <f t="shared" si="1"/>
        <v>0</v>
      </c>
      <c r="AU25" s="61">
        <f t="shared" si="1"/>
        <v>0</v>
      </c>
      <c r="AV25" s="61">
        <f t="shared" si="1"/>
        <v>49.8250215866369</v>
      </c>
      <c r="AW25" s="61">
        <f t="shared" si="1"/>
        <v>30.137969843560498</v>
      </c>
      <c r="AX25" s="61">
        <f t="shared" si="1"/>
        <v>0</v>
      </c>
      <c r="AY25" s="61">
        <f t="shared" si="1"/>
        <v>0</v>
      </c>
      <c r="AZ25" s="61">
        <f t="shared" si="1"/>
        <v>122.93613768954586</v>
      </c>
      <c r="BA25" s="61">
        <f t="shared" si="1"/>
        <v>0</v>
      </c>
      <c r="BB25" s="61">
        <f t="shared" si="1"/>
        <v>0</v>
      </c>
      <c r="BC25" s="61">
        <f t="shared" si="1"/>
        <v>0</v>
      </c>
      <c r="BD25" s="61">
        <f t="shared" si="1"/>
        <v>0</v>
      </c>
      <c r="BE25" s="61">
        <f t="shared" si="1"/>
        <v>0</v>
      </c>
      <c r="BF25" s="61">
        <f t="shared" si="1"/>
        <v>20.686363111755153</v>
      </c>
      <c r="BG25" s="61">
        <f t="shared" si="1"/>
        <v>3.1451851701978004</v>
      </c>
      <c r="BH25" s="61">
        <f t="shared" si="1"/>
        <v>0</v>
      </c>
      <c r="BI25" s="61">
        <f t="shared" si="1"/>
        <v>0</v>
      </c>
      <c r="BJ25" s="61">
        <f t="shared" si="1"/>
        <v>19.797339430657498</v>
      </c>
      <c r="BK25" s="61">
        <f>SUM(BK23+BK24)</f>
        <v>305.3969525097329</v>
      </c>
      <c r="BL25" s="162"/>
      <c r="BM25" s="161"/>
    </row>
    <row r="26" spans="1:65" s="47" customFormat="1" ht="12.75">
      <c r="A26" s="35"/>
      <c r="B26" s="38" t="s">
        <v>79</v>
      </c>
      <c r="C26" s="60">
        <f>C12+C25+C9</f>
        <v>0</v>
      </c>
      <c r="D26" s="62">
        <f aca="true" t="shared" si="2" ref="D26:BK26">D12+D25+D9</f>
        <v>166.227739315533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26.695543164347807</v>
      </c>
      <c r="I26" s="62">
        <f t="shared" si="2"/>
        <v>33.2823395392644</v>
      </c>
      <c r="J26" s="62">
        <f t="shared" si="2"/>
        <v>0</v>
      </c>
      <c r="K26" s="62">
        <f t="shared" si="2"/>
        <v>0</v>
      </c>
      <c r="L26" s="62">
        <f t="shared" si="2"/>
        <v>154.60242957045926</v>
      </c>
      <c r="M26" s="62">
        <f t="shared" si="2"/>
        <v>0</v>
      </c>
      <c r="N26" s="62">
        <f t="shared" si="2"/>
        <v>0</v>
      </c>
      <c r="O26" s="62">
        <f t="shared" si="2"/>
        <v>0</v>
      </c>
      <c r="P26" s="62">
        <f t="shared" si="2"/>
        <v>0</v>
      </c>
      <c r="Q26" s="62">
        <f t="shared" si="2"/>
        <v>0</v>
      </c>
      <c r="R26" s="62">
        <f t="shared" si="2"/>
        <v>11.0860512410884</v>
      </c>
      <c r="S26" s="62">
        <f t="shared" si="2"/>
        <v>2.1644872120993</v>
      </c>
      <c r="T26" s="62">
        <f t="shared" si="2"/>
        <v>0</v>
      </c>
      <c r="U26" s="62">
        <f t="shared" si="2"/>
        <v>0</v>
      </c>
      <c r="V26" s="62">
        <f t="shared" si="2"/>
        <v>22.0970920375978</v>
      </c>
      <c r="W26" s="62">
        <f t="shared" si="2"/>
        <v>0</v>
      </c>
      <c r="X26" s="62">
        <f t="shared" si="2"/>
        <v>0</v>
      </c>
      <c r="Y26" s="62">
        <f t="shared" si="2"/>
        <v>0</v>
      </c>
      <c r="Z26" s="62">
        <f t="shared" si="2"/>
        <v>0</v>
      </c>
      <c r="AA26" s="62">
        <f t="shared" si="2"/>
        <v>0</v>
      </c>
      <c r="AB26" s="62">
        <f t="shared" si="2"/>
        <v>0.11441168129949998</v>
      </c>
      <c r="AC26" s="62">
        <f t="shared" si="2"/>
        <v>2.4150600214327</v>
      </c>
      <c r="AD26" s="62">
        <f t="shared" si="2"/>
        <v>0</v>
      </c>
      <c r="AE26" s="62">
        <f t="shared" si="2"/>
        <v>0</v>
      </c>
      <c r="AF26" s="62">
        <f t="shared" si="2"/>
        <v>6.769600685799199</v>
      </c>
      <c r="AG26" s="62">
        <f t="shared" si="2"/>
        <v>0</v>
      </c>
      <c r="AH26" s="62">
        <f t="shared" si="2"/>
        <v>0</v>
      </c>
      <c r="AI26" s="62">
        <f t="shared" si="2"/>
        <v>0</v>
      </c>
      <c r="AJ26" s="62">
        <f t="shared" si="2"/>
        <v>0</v>
      </c>
      <c r="AK26" s="62">
        <f t="shared" si="2"/>
        <v>0</v>
      </c>
      <c r="AL26" s="62">
        <f t="shared" si="2"/>
        <v>0.0052163721333</v>
      </c>
      <c r="AM26" s="62">
        <f t="shared" si="2"/>
        <v>0</v>
      </c>
      <c r="AN26" s="62">
        <f t="shared" si="2"/>
        <v>0</v>
      </c>
      <c r="AO26" s="62">
        <f t="shared" si="2"/>
        <v>0</v>
      </c>
      <c r="AP26" s="62">
        <f t="shared" si="2"/>
        <v>0</v>
      </c>
      <c r="AQ26" s="62">
        <f t="shared" si="2"/>
        <v>0</v>
      </c>
      <c r="AR26" s="62">
        <f t="shared" si="2"/>
        <v>1.1720723629665</v>
      </c>
      <c r="AS26" s="62">
        <f t="shared" si="2"/>
        <v>0</v>
      </c>
      <c r="AT26" s="62">
        <f t="shared" si="2"/>
        <v>0</v>
      </c>
      <c r="AU26" s="62">
        <f t="shared" si="2"/>
        <v>0</v>
      </c>
      <c r="AV26" s="62">
        <f t="shared" si="2"/>
        <v>109.26313336394091</v>
      </c>
      <c r="AW26" s="62">
        <f t="shared" si="2"/>
        <v>59.11026193198553</v>
      </c>
      <c r="AX26" s="62">
        <f t="shared" si="2"/>
        <v>0</v>
      </c>
      <c r="AY26" s="62">
        <f t="shared" si="2"/>
        <v>0</v>
      </c>
      <c r="AZ26" s="62">
        <f t="shared" si="2"/>
        <v>349.3097782770612</v>
      </c>
      <c r="BA26" s="62">
        <f t="shared" si="2"/>
        <v>0</v>
      </c>
      <c r="BB26" s="62">
        <f t="shared" si="2"/>
        <v>0</v>
      </c>
      <c r="BC26" s="62">
        <f t="shared" si="2"/>
        <v>0</v>
      </c>
      <c r="BD26" s="62">
        <f t="shared" si="2"/>
        <v>0</v>
      </c>
      <c r="BE26" s="62">
        <f t="shared" si="2"/>
        <v>0</v>
      </c>
      <c r="BF26" s="62">
        <f t="shared" si="2"/>
        <v>38.46170181528608</v>
      </c>
      <c r="BG26" s="62">
        <f t="shared" si="2"/>
        <v>5.960083624262402</v>
      </c>
      <c r="BH26" s="62">
        <f t="shared" si="2"/>
        <v>0</v>
      </c>
      <c r="BI26" s="62">
        <f t="shared" si="2"/>
        <v>0</v>
      </c>
      <c r="BJ26" s="62">
        <f t="shared" si="2"/>
        <v>65.11902318784483</v>
      </c>
      <c r="BK26" s="62">
        <f t="shared" si="2"/>
        <v>1053.856025404402</v>
      </c>
      <c r="BL26" s="163"/>
      <c r="BM26" s="161"/>
    </row>
    <row r="27" spans="1:63" s="47" customFormat="1" ht="3.75" customHeight="1">
      <c r="A27" s="7"/>
      <c r="B27" s="17"/>
      <c r="C27" s="11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20"/>
    </row>
    <row r="28" spans="1:63" s="47" customFormat="1" ht="12.75">
      <c r="A28" s="7" t="s">
        <v>1</v>
      </c>
      <c r="B28" s="13" t="s">
        <v>7</v>
      </c>
      <c r="C28" s="11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20"/>
    </row>
    <row r="29" spans="1:63" s="164" customFormat="1" ht="12.75">
      <c r="A29" s="7" t="s">
        <v>75</v>
      </c>
      <c r="B29" s="14" t="s">
        <v>2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5"/>
    </row>
    <row r="30" spans="1:65" s="165" customFormat="1" ht="12.75">
      <c r="A30" s="33"/>
      <c r="B30" s="55" t="s">
        <v>129</v>
      </c>
      <c r="C30" s="49">
        <v>0</v>
      </c>
      <c r="D30" s="50">
        <v>0.4557725988666</v>
      </c>
      <c r="E30" s="50">
        <v>0</v>
      </c>
      <c r="F30" s="50">
        <v>0</v>
      </c>
      <c r="G30" s="51">
        <v>0</v>
      </c>
      <c r="H30" s="49">
        <v>269.8305248227813</v>
      </c>
      <c r="I30" s="50">
        <v>19.621629657631896</v>
      </c>
      <c r="J30" s="50">
        <v>0</v>
      </c>
      <c r="K30" s="50">
        <v>0</v>
      </c>
      <c r="L30" s="51">
        <v>74.43381432329772</v>
      </c>
      <c r="M30" s="49">
        <v>0</v>
      </c>
      <c r="N30" s="50">
        <v>0</v>
      </c>
      <c r="O30" s="50">
        <v>0</v>
      </c>
      <c r="P30" s="50">
        <v>0</v>
      </c>
      <c r="Q30" s="51">
        <v>0</v>
      </c>
      <c r="R30" s="49">
        <v>166.46840355631718</v>
      </c>
      <c r="S30" s="50">
        <v>2.2089713204991</v>
      </c>
      <c r="T30" s="50">
        <v>0</v>
      </c>
      <c r="U30" s="50">
        <v>0</v>
      </c>
      <c r="V30" s="51">
        <v>4.161497919732099</v>
      </c>
      <c r="W30" s="49">
        <v>0</v>
      </c>
      <c r="X30" s="50">
        <v>0</v>
      </c>
      <c r="Y30" s="50">
        <v>0</v>
      </c>
      <c r="Z30" s="50">
        <v>0</v>
      </c>
      <c r="AA30" s="51">
        <v>0</v>
      </c>
      <c r="AB30" s="49">
        <v>2.1229212932662</v>
      </c>
      <c r="AC30" s="50">
        <v>0.6653872246664999</v>
      </c>
      <c r="AD30" s="50">
        <v>0</v>
      </c>
      <c r="AE30" s="50">
        <v>0</v>
      </c>
      <c r="AF30" s="51">
        <v>1.7575966095663</v>
      </c>
      <c r="AG30" s="49">
        <v>0</v>
      </c>
      <c r="AH30" s="50">
        <v>0</v>
      </c>
      <c r="AI30" s="50">
        <v>0</v>
      </c>
      <c r="AJ30" s="50">
        <v>0</v>
      </c>
      <c r="AK30" s="51">
        <v>0</v>
      </c>
      <c r="AL30" s="49">
        <v>0.2841643044999</v>
      </c>
      <c r="AM30" s="50">
        <v>0.1454317390999</v>
      </c>
      <c r="AN30" s="50">
        <v>0</v>
      </c>
      <c r="AO30" s="50">
        <v>0</v>
      </c>
      <c r="AP30" s="51">
        <v>0.0764386784666</v>
      </c>
      <c r="AQ30" s="49">
        <v>0</v>
      </c>
      <c r="AR30" s="50">
        <v>0.0166663487999</v>
      </c>
      <c r="AS30" s="50">
        <v>0</v>
      </c>
      <c r="AT30" s="50">
        <v>0</v>
      </c>
      <c r="AU30" s="51">
        <v>0</v>
      </c>
      <c r="AV30" s="49">
        <v>843.1211124053032</v>
      </c>
      <c r="AW30" s="50">
        <v>73.58592889263525</v>
      </c>
      <c r="AX30" s="50">
        <v>0</v>
      </c>
      <c r="AY30" s="50">
        <v>0</v>
      </c>
      <c r="AZ30" s="51">
        <v>175.16050330903929</v>
      </c>
      <c r="BA30" s="49">
        <v>0</v>
      </c>
      <c r="BB30" s="50">
        <v>0</v>
      </c>
      <c r="BC30" s="50">
        <v>0</v>
      </c>
      <c r="BD30" s="50">
        <v>0</v>
      </c>
      <c r="BE30" s="51">
        <v>0</v>
      </c>
      <c r="BF30" s="49">
        <v>352.45384708810985</v>
      </c>
      <c r="BG30" s="50">
        <v>15.381432537755206</v>
      </c>
      <c r="BH30" s="50">
        <v>0</v>
      </c>
      <c r="BI30" s="50">
        <v>0</v>
      </c>
      <c r="BJ30" s="51">
        <v>13.117673101328203</v>
      </c>
      <c r="BK30" s="71">
        <f>SUM(C30:BJ30)</f>
        <v>2015.069717731662</v>
      </c>
      <c r="BL30" s="47"/>
      <c r="BM30" s="161"/>
    </row>
    <row r="31" spans="1:63" s="164" customFormat="1" ht="12.75">
      <c r="A31" s="52"/>
      <c r="B31" s="53" t="s">
        <v>84</v>
      </c>
      <c r="C31" s="54">
        <f>C30</f>
        <v>0</v>
      </c>
      <c r="D31" s="54">
        <f aca="true" t="shared" si="3" ref="D31:BJ31">D30</f>
        <v>0.4557725988666</v>
      </c>
      <c r="E31" s="54">
        <f t="shared" si="3"/>
        <v>0</v>
      </c>
      <c r="F31" s="54">
        <f t="shared" si="3"/>
        <v>0</v>
      </c>
      <c r="G31" s="54">
        <f t="shared" si="3"/>
        <v>0</v>
      </c>
      <c r="H31" s="54">
        <f t="shared" si="3"/>
        <v>269.8305248227813</v>
      </c>
      <c r="I31" s="54">
        <f t="shared" si="3"/>
        <v>19.621629657631896</v>
      </c>
      <c r="J31" s="54">
        <f t="shared" si="3"/>
        <v>0</v>
      </c>
      <c r="K31" s="54">
        <f t="shared" si="3"/>
        <v>0</v>
      </c>
      <c r="L31" s="54">
        <f t="shared" si="3"/>
        <v>74.43381432329772</v>
      </c>
      <c r="M31" s="54">
        <f t="shared" si="3"/>
        <v>0</v>
      </c>
      <c r="N31" s="54">
        <f t="shared" si="3"/>
        <v>0</v>
      </c>
      <c r="O31" s="54">
        <f t="shared" si="3"/>
        <v>0</v>
      </c>
      <c r="P31" s="54">
        <f t="shared" si="3"/>
        <v>0</v>
      </c>
      <c r="Q31" s="54">
        <f t="shared" si="3"/>
        <v>0</v>
      </c>
      <c r="R31" s="54">
        <f t="shared" si="3"/>
        <v>166.46840355631718</v>
      </c>
      <c r="S31" s="54">
        <f t="shared" si="3"/>
        <v>2.2089713204991</v>
      </c>
      <c r="T31" s="54">
        <f t="shared" si="3"/>
        <v>0</v>
      </c>
      <c r="U31" s="54">
        <f t="shared" si="3"/>
        <v>0</v>
      </c>
      <c r="V31" s="54">
        <f t="shared" si="3"/>
        <v>4.161497919732099</v>
      </c>
      <c r="W31" s="54">
        <f t="shared" si="3"/>
        <v>0</v>
      </c>
      <c r="X31" s="54">
        <f t="shared" si="3"/>
        <v>0</v>
      </c>
      <c r="Y31" s="54">
        <f t="shared" si="3"/>
        <v>0</v>
      </c>
      <c r="Z31" s="54">
        <f t="shared" si="3"/>
        <v>0</v>
      </c>
      <c r="AA31" s="54">
        <f t="shared" si="3"/>
        <v>0</v>
      </c>
      <c r="AB31" s="54">
        <f t="shared" si="3"/>
        <v>2.1229212932662</v>
      </c>
      <c r="AC31" s="54">
        <f t="shared" si="3"/>
        <v>0.6653872246664999</v>
      </c>
      <c r="AD31" s="54">
        <f t="shared" si="3"/>
        <v>0</v>
      </c>
      <c r="AE31" s="54">
        <f t="shared" si="3"/>
        <v>0</v>
      </c>
      <c r="AF31" s="54">
        <f t="shared" si="3"/>
        <v>1.7575966095663</v>
      </c>
      <c r="AG31" s="54">
        <f t="shared" si="3"/>
        <v>0</v>
      </c>
      <c r="AH31" s="54">
        <f t="shared" si="3"/>
        <v>0</v>
      </c>
      <c r="AI31" s="54">
        <f t="shared" si="3"/>
        <v>0</v>
      </c>
      <c r="AJ31" s="54">
        <f t="shared" si="3"/>
        <v>0</v>
      </c>
      <c r="AK31" s="54">
        <f t="shared" si="3"/>
        <v>0</v>
      </c>
      <c r="AL31" s="54">
        <f t="shared" si="3"/>
        <v>0.2841643044999</v>
      </c>
      <c r="AM31" s="54">
        <f t="shared" si="3"/>
        <v>0.1454317390999</v>
      </c>
      <c r="AN31" s="54">
        <f t="shared" si="3"/>
        <v>0</v>
      </c>
      <c r="AO31" s="54">
        <f t="shared" si="3"/>
        <v>0</v>
      </c>
      <c r="AP31" s="54">
        <f t="shared" si="3"/>
        <v>0.0764386784666</v>
      </c>
      <c r="AQ31" s="54">
        <f t="shared" si="3"/>
        <v>0</v>
      </c>
      <c r="AR31" s="54">
        <f t="shared" si="3"/>
        <v>0.0166663487999</v>
      </c>
      <c r="AS31" s="54">
        <f t="shared" si="3"/>
        <v>0</v>
      </c>
      <c r="AT31" s="54">
        <f t="shared" si="3"/>
        <v>0</v>
      </c>
      <c r="AU31" s="54">
        <f t="shared" si="3"/>
        <v>0</v>
      </c>
      <c r="AV31" s="54">
        <f t="shared" si="3"/>
        <v>843.1211124053032</v>
      </c>
      <c r="AW31" s="54">
        <f t="shared" si="3"/>
        <v>73.58592889263525</v>
      </c>
      <c r="AX31" s="54">
        <f t="shared" si="3"/>
        <v>0</v>
      </c>
      <c r="AY31" s="54">
        <f t="shared" si="3"/>
        <v>0</v>
      </c>
      <c r="AZ31" s="54">
        <f t="shared" si="3"/>
        <v>175.16050330903929</v>
      </c>
      <c r="BA31" s="54">
        <f t="shared" si="3"/>
        <v>0</v>
      </c>
      <c r="BB31" s="54">
        <f t="shared" si="3"/>
        <v>0</v>
      </c>
      <c r="BC31" s="54">
        <f t="shared" si="3"/>
        <v>0</v>
      </c>
      <c r="BD31" s="54">
        <f t="shared" si="3"/>
        <v>0</v>
      </c>
      <c r="BE31" s="54">
        <f t="shared" si="3"/>
        <v>0</v>
      </c>
      <c r="BF31" s="54">
        <f t="shared" si="3"/>
        <v>352.45384708810985</v>
      </c>
      <c r="BG31" s="54">
        <f t="shared" si="3"/>
        <v>15.381432537755206</v>
      </c>
      <c r="BH31" s="54">
        <f t="shared" si="3"/>
        <v>0</v>
      </c>
      <c r="BI31" s="54">
        <f t="shared" si="3"/>
        <v>0</v>
      </c>
      <c r="BJ31" s="54">
        <f t="shared" si="3"/>
        <v>13.117673101328203</v>
      </c>
      <c r="BK31" s="74">
        <f>BK30</f>
        <v>2015.069717731662</v>
      </c>
    </row>
    <row r="32" spans="1:63" s="47" customFormat="1" ht="12.75">
      <c r="A32" s="7" t="s">
        <v>76</v>
      </c>
      <c r="B32" s="14" t="s">
        <v>15</v>
      </c>
      <c r="C32" s="119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0"/>
    </row>
    <row r="33" spans="1:65" s="47" customFormat="1" ht="12.75">
      <c r="A33" s="33"/>
      <c r="B33" s="34" t="s">
        <v>140</v>
      </c>
      <c r="C33" s="80">
        <v>0</v>
      </c>
      <c r="D33" s="80">
        <v>0.3191915811666</v>
      </c>
      <c r="E33" s="80">
        <v>0</v>
      </c>
      <c r="F33" s="80">
        <v>0</v>
      </c>
      <c r="G33" s="80">
        <v>0</v>
      </c>
      <c r="H33" s="80">
        <v>26.028316222291103</v>
      </c>
      <c r="I33" s="80">
        <v>4.4342828820329</v>
      </c>
      <c r="J33" s="80">
        <v>0</v>
      </c>
      <c r="K33" s="80">
        <v>0</v>
      </c>
      <c r="L33" s="80">
        <v>23.529375757565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18.25353851142409</v>
      </c>
      <c r="S33" s="80">
        <v>0.1468860366663</v>
      </c>
      <c r="T33" s="80">
        <v>0</v>
      </c>
      <c r="U33" s="80">
        <v>0</v>
      </c>
      <c r="V33" s="80">
        <v>3.8166074546659003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0.09579773499989999</v>
      </c>
      <c r="AC33" s="80">
        <v>0</v>
      </c>
      <c r="AD33" s="80">
        <v>0</v>
      </c>
      <c r="AE33" s="80">
        <v>0</v>
      </c>
      <c r="AF33" s="80">
        <v>0.0014559769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0.0018467344999</v>
      </c>
      <c r="AS33" s="80">
        <v>0</v>
      </c>
      <c r="AT33" s="80">
        <v>0</v>
      </c>
      <c r="AU33" s="80">
        <v>0</v>
      </c>
      <c r="AV33" s="80">
        <v>9.647872385979493</v>
      </c>
      <c r="AW33" s="80">
        <v>5.188532252798802</v>
      </c>
      <c r="AX33" s="80">
        <v>0</v>
      </c>
      <c r="AY33" s="80">
        <v>0</v>
      </c>
      <c r="AZ33" s="80">
        <v>8.870439476996903</v>
      </c>
      <c r="BA33" s="80">
        <v>0</v>
      </c>
      <c r="BB33" s="80">
        <v>0</v>
      </c>
      <c r="BC33" s="80">
        <v>0</v>
      </c>
      <c r="BD33" s="80">
        <v>0</v>
      </c>
      <c r="BE33" s="80">
        <v>0</v>
      </c>
      <c r="BF33" s="80">
        <v>4.456878954981998</v>
      </c>
      <c r="BG33" s="80">
        <v>0.30155608506559994</v>
      </c>
      <c r="BH33" s="80">
        <v>0</v>
      </c>
      <c r="BI33" s="80">
        <v>0</v>
      </c>
      <c r="BJ33" s="80">
        <v>2.4136032714321005</v>
      </c>
      <c r="BK33" s="71">
        <f aca="true" t="shared" si="4" ref="BK33:BK44">SUM(C33:BJ33)</f>
        <v>107.5061813194666</v>
      </c>
      <c r="BM33" s="161"/>
    </row>
    <row r="34" spans="1:65" s="47" customFormat="1" ht="12.75">
      <c r="A34" s="33"/>
      <c r="B34" s="34" t="s">
        <v>152</v>
      </c>
      <c r="C34" s="58">
        <v>0</v>
      </c>
      <c r="D34" s="58">
        <v>713.5126729124331</v>
      </c>
      <c r="E34" s="58">
        <v>0</v>
      </c>
      <c r="F34" s="58">
        <v>0</v>
      </c>
      <c r="G34" s="80">
        <v>0</v>
      </c>
      <c r="H34" s="58">
        <v>1218.906054433538</v>
      </c>
      <c r="I34" s="58">
        <v>1348.2644407096311</v>
      </c>
      <c r="J34" s="58">
        <v>0</v>
      </c>
      <c r="K34" s="58">
        <v>0</v>
      </c>
      <c r="L34" s="58">
        <v>1677.9501459314256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242.66887736411707</v>
      </c>
      <c r="S34" s="58">
        <v>11.1650387660991</v>
      </c>
      <c r="T34" s="58">
        <v>0</v>
      </c>
      <c r="U34" s="58">
        <v>0</v>
      </c>
      <c r="V34" s="58">
        <v>48.75200259486459</v>
      </c>
      <c r="W34" s="58">
        <v>0</v>
      </c>
      <c r="X34" s="58">
        <v>0.0224822196999</v>
      </c>
      <c r="Y34" s="58">
        <v>0</v>
      </c>
      <c r="Z34" s="58">
        <v>0</v>
      </c>
      <c r="AA34" s="58">
        <v>0</v>
      </c>
      <c r="AB34" s="58">
        <v>26.522989712565202</v>
      </c>
      <c r="AC34" s="58">
        <v>76.3207361960324</v>
      </c>
      <c r="AD34" s="58">
        <v>0</v>
      </c>
      <c r="AE34" s="58">
        <v>0</v>
      </c>
      <c r="AF34" s="58">
        <v>223.003402036998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0.2615718902663</v>
      </c>
      <c r="AM34" s="58">
        <v>0.0121547169</v>
      </c>
      <c r="AN34" s="58">
        <v>0</v>
      </c>
      <c r="AO34" s="58">
        <v>0</v>
      </c>
      <c r="AP34" s="58">
        <v>3.0211944577328</v>
      </c>
      <c r="AQ34" s="58">
        <v>0</v>
      </c>
      <c r="AR34" s="58">
        <v>0.3360081532998</v>
      </c>
      <c r="AS34" s="58">
        <v>0</v>
      </c>
      <c r="AT34" s="58">
        <v>0</v>
      </c>
      <c r="AU34" s="58">
        <v>0</v>
      </c>
      <c r="AV34" s="58">
        <v>2727.8994153243916</v>
      </c>
      <c r="AW34" s="58">
        <v>416.2992054558519</v>
      </c>
      <c r="AX34" s="58">
        <v>0</v>
      </c>
      <c r="AY34" s="58">
        <v>0</v>
      </c>
      <c r="AZ34" s="58">
        <v>1997.7555961291396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765.6063275189738</v>
      </c>
      <c r="BG34" s="58">
        <v>58.15993404408892</v>
      </c>
      <c r="BH34" s="58">
        <v>0</v>
      </c>
      <c r="BI34" s="58">
        <v>0</v>
      </c>
      <c r="BJ34" s="58">
        <v>165.59600177787374</v>
      </c>
      <c r="BK34" s="71">
        <f t="shared" si="4"/>
        <v>11722.036252345924</v>
      </c>
      <c r="BM34" s="161"/>
    </row>
    <row r="35" spans="1:65" s="47" customFormat="1" ht="12.75">
      <c r="A35" s="33"/>
      <c r="B35" s="34" t="s">
        <v>125</v>
      </c>
      <c r="C35" s="95">
        <v>0</v>
      </c>
      <c r="D35" s="95">
        <v>0.7651646666666</v>
      </c>
      <c r="E35" s="95">
        <v>0</v>
      </c>
      <c r="F35" s="95">
        <v>0</v>
      </c>
      <c r="G35" s="95">
        <v>0</v>
      </c>
      <c r="H35" s="95">
        <v>20.946808857592902</v>
      </c>
      <c r="I35" s="95">
        <v>17.5598850519994</v>
      </c>
      <c r="J35" s="95">
        <v>0</v>
      </c>
      <c r="K35" s="95">
        <v>0</v>
      </c>
      <c r="L35" s="95">
        <v>61.974140252798186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5.381432592894799</v>
      </c>
      <c r="S35" s="95">
        <v>0.5748162656998</v>
      </c>
      <c r="T35" s="95">
        <v>0</v>
      </c>
      <c r="U35" s="95">
        <v>0</v>
      </c>
      <c r="V35" s="95">
        <v>3.8605785539660005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0.8484696309332</v>
      </c>
      <c r="AC35" s="95">
        <v>1.8558834113332</v>
      </c>
      <c r="AD35" s="95">
        <v>0</v>
      </c>
      <c r="AE35" s="95">
        <v>0</v>
      </c>
      <c r="AF35" s="95">
        <v>4.2348912592665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0.20053939739989998</v>
      </c>
      <c r="AS35" s="95">
        <v>0</v>
      </c>
      <c r="AT35" s="95">
        <v>0</v>
      </c>
      <c r="AU35" s="95">
        <v>0</v>
      </c>
      <c r="AV35" s="95">
        <v>228.45885522778556</v>
      </c>
      <c r="AW35" s="95">
        <v>72.40905212062084</v>
      </c>
      <c r="AX35" s="95">
        <v>0</v>
      </c>
      <c r="AY35" s="95">
        <v>0</v>
      </c>
      <c r="AZ35" s="95">
        <v>652.980631981056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77.48833236072397</v>
      </c>
      <c r="BG35" s="95">
        <v>7.684960649330701</v>
      </c>
      <c r="BH35" s="95">
        <v>0</v>
      </c>
      <c r="BI35" s="95">
        <v>0</v>
      </c>
      <c r="BJ35" s="95">
        <v>86.54133729625472</v>
      </c>
      <c r="BK35" s="96">
        <f t="shared" si="4"/>
        <v>1243.7657795763223</v>
      </c>
      <c r="BM35" s="161"/>
    </row>
    <row r="36" spans="1:65" s="47" customFormat="1" ht="12.75">
      <c r="A36" s="33"/>
      <c r="B36" s="34" t="s">
        <v>126</v>
      </c>
      <c r="C36" s="58">
        <v>0</v>
      </c>
      <c r="D36" s="58">
        <v>382.5709152937666</v>
      </c>
      <c r="E36" s="58">
        <v>0</v>
      </c>
      <c r="F36" s="58">
        <v>0</v>
      </c>
      <c r="G36" s="80">
        <v>0</v>
      </c>
      <c r="H36" s="58">
        <v>201.4158534052567</v>
      </c>
      <c r="I36" s="58">
        <v>29.7745805390659</v>
      </c>
      <c r="J36" s="58">
        <v>0</v>
      </c>
      <c r="K36" s="58">
        <v>0</v>
      </c>
      <c r="L36" s="58">
        <v>299.4692097460972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16.14168870176049</v>
      </c>
      <c r="S36" s="58">
        <v>0.2735383670664</v>
      </c>
      <c r="T36" s="58">
        <v>0</v>
      </c>
      <c r="U36" s="58">
        <v>0</v>
      </c>
      <c r="V36" s="58">
        <v>3.2187989277991003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2.0002289075329003</v>
      </c>
      <c r="AC36" s="58">
        <v>3.688739718266299</v>
      </c>
      <c r="AD36" s="58">
        <v>0</v>
      </c>
      <c r="AE36" s="58">
        <v>0</v>
      </c>
      <c r="AF36" s="58">
        <v>11.091997686932901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0.15245246456650002</v>
      </c>
      <c r="AQ36" s="58">
        <v>0</v>
      </c>
      <c r="AR36" s="58">
        <v>0.1015937731997</v>
      </c>
      <c r="AS36" s="58">
        <v>0</v>
      </c>
      <c r="AT36" s="58">
        <v>0</v>
      </c>
      <c r="AU36" s="58">
        <v>0</v>
      </c>
      <c r="AV36" s="58">
        <v>374.01242459406893</v>
      </c>
      <c r="AW36" s="58">
        <v>90.29145003745245</v>
      </c>
      <c r="AX36" s="58">
        <v>0</v>
      </c>
      <c r="AY36" s="58">
        <v>0</v>
      </c>
      <c r="AZ36" s="58">
        <v>303.0782277527629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116.04015759015432</v>
      </c>
      <c r="BG36" s="58">
        <v>6.171137517463503</v>
      </c>
      <c r="BH36" s="58">
        <v>0</v>
      </c>
      <c r="BI36" s="58">
        <v>0</v>
      </c>
      <c r="BJ36" s="58">
        <v>29.480949834924502</v>
      </c>
      <c r="BK36" s="71">
        <f t="shared" si="4"/>
        <v>1868.9739448581377</v>
      </c>
      <c r="BM36" s="161"/>
    </row>
    <row r="37" spans="1:65" s="47" customFormat="1" ht="12.75">
      <c r="A37" s="33"/>
      <c r="B37" s="34" t="s">
        <v>133</v>
      </c>
      <c r="C37" s="58">
        <v>0</v>
      </c>
      <c r="D37" s="58">
        <v>0.7138631666666</v>
      </c>
      <c r="E37" s="58">
        <v>0</v>
      </c>
      <c r="F37" s="58">
        <v>0</v>
      </c>
      <c r="G37" s="80">
        <v>0</v>
      </c>
      <c r="H37" s="58">
        <v>7.165337318896099</v>
      </c>
      <c r="I37" s="58">
        <v>4.212648875133</v>
      </c>
      <c r="J37" s="58">
        <v>0</v>
      </c>
      <c r="K37" s="58">
        <v>0</v>
      </c>
      <c r="L37" s="58">
        <v>14.044128835465703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3.0866367083300004</v>
      </c>
      <c r="S37" s="58">
        <v>0.0017956499332</v>
      </c>
      <c r="T37" s="58">
        <v>0</v>
      </c>
      <c r="U37" s="58">
        <v>0</v>
      </c>
      <c r="V37" s="58">
        <v>0.5935636106996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0.1105713833332</v>
      </c>
      <c r="AC37" s="58">
        <v>0.8252357773666</v>
      </c>
      <c r="AD37" s="58">
        <v>0</v>
      </c>
      <c r="AE37" s="58">
        <v>0</v>
      </c>
      <c r="AF37" s="58">
        <v>3.2326622596666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0.049302156</v>
      </c>
      <c r="AS37" s="58">
        <v>0</v>
      </c>
      <c r="AT37" s="58">
        <v>0</v>
      </c>
      <c r="AU37" s="58">
        <v>0</v>
      </c>
      <c r="AV37" s="58">
        <v>76.63181371449416</v>
      </c>
      <c r="AW37" s="58">
        <v>14.070873941130099</v>
      </c>
      <c r="AX37" s="58">
        <v>23.3689198091</v>
      </c>
      <c r="AY37" s="58">
        <v>0</v>
      </c>
      <c r="AZ37" s="58">
        <v>150.43504327598413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48.31704266840708</v>
      </c>
      <c r="BG37" s="58">
        <v>5.027455141697899</v>
      </c>
      <c r="BH37" s="58">
        <v>0</v>
      </c>
      <c r="BI37" s="58">
        <v>0</v>
      </c>
      <c r="BJ37" s="58">
        <v>50.11871614212751</v>
      </c>
      <c r="BK37" s="71">
        <f t="shared" si="4"/>
        <v>402.00561043443156</v>
      </c>
      <c r="BM37" s="161"/>
    </row>
    <row r="38" spans="1:65" s="47" customFormat="1" ht="12.75">
      <c r="A38" s="33"/>
      <c r="B38" s="34" t="s">
        <v>143</v>
      </c>
      <c r="C38" s="95">
        <v>0</v>
      </c>
      <c r="D38" s="95">
        <v>68.3206756666666</v>
      </c>
      <c r="E38" s="95">
        <v>0</v>
      </c>
      <c r="F38" s="95">
        <v>0</v>
      </c>
      <c r="G38" s="95">
        <v>0</v>
      </c>
      <c r="H38" s="95">
        <v>12.866197361593409</v>
      </c>
      <c r="I38" s="95">
        <v>24.253291918666</v>
      </c>
      <c r="J38" s="95">
        <v>0</v>
      </c>
      <c r="K38" s="95">
        <v>0</v>
      </c>
      <c r="L38" s="95">
        <v>49.8481965484318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5.4694111673940995</v>
      </c>
      <c r="S38" s="95">
        <v>0.2519146289331</v>
      </c>
      <c r="T38" s="95">
        <v>0</v>
      </c>
      <c r="U38" s="95">
        <v>0</v>
      </c>
      <c r="V38" s="95">
        <v>1.2332165900663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0.5452141117664999</v>
      </c>
      <c r="AC38" s="95">
        <v>3.2938896425330997</v>
      </c>
      <c r="AD38" s="95">
        <v>0</v>
      </c>
      <c r="AE38" s="95">
        <v>0</v>
      </c>
      <c r="AF38" s="95">
        <v>13.5376294836661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1.3179156666665999</v>
      </c>
      <c r="AQ38" s="95">
        <v>0</v>
      </c>
      <c r="AR38" s="95">
        <v>0.0187639317665</v>
      </c>
      <c r="AS38" s="95">
        <v>0</v>
      </c>
      <c r="AT38" s="95">
        <v>0</v>
      </c>
      <c r="AU38" s="95">
        <v>0</v>
      </c>
      <c r="AV38" s="95">
        <v>128.65329968644485</v>
      </c>
      <c r="AW38" s="95">
        <v>21.32707531819261</v>
      </c>
      <c r="AX38" s="95">
        <v>0</v>
      </c>
      <c r="AY38" s="95">
        <v>0</v>
      </c>
      <c r="AZ38" s="95">
        <v>191.24533682057438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51.49032765354972</v>
      </c>
      <c r="BG38" s="95">
        <v>7.476251578530701</v>
      </c>
      <c r="BH38" s="95">
        <v>0</v>
      </c>
      <c r="BI38" s="95">
        <v>0</v>
      </c>
      <c r="BJ38" s="95">
        <v>21.74228300522549</v>
      </c>
      <c r="BK38" s="96">
        <f t="shared" si="4"/>
        <v>602.8908907806679</v>
      </c>
      <c r="BM38" s="161"/>
    </row>
    <row r="39" spans="1:65" s="47" customFormat="1" ht="12.75">
      <c r="A39" s="33"/>
      <c r="B39" s="34" t="s">
        <v>127</v>
      </c>
      <c r="C39" s="58">
        <v>0</v>
      </c>
      <c r="D39" s="58">
        <v>210.9271154405666</v>
      </c>
      <c r="E39" s="58">
        <v>0</v>
      </c>
      <c r="F39" s="58">
        <v>0</v>
      </c>
      <c r="G39" s="80">
        <v>0</v>
      </c>
      <c r="H39" s="58">
        <v>122.07612014145086</v>
      </c>
      <c r="I39" s="58">
        <v>137.31736329806466</v>
      </c>
      <c r="J39" s="58">
        <v>0</v>
      </c>
      <c r="K39" s="58">
        <v>0</v>
      </c>
      <c r="L39" s="58">
        <v>204.54782335956335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38.45120170642431</v>
      </c>
      <c r="S39" s="58">
        <v>1.1498039000329</v>
      </c>
      <c r="T39" s="58">
        <v>0</v>
      </c>
      <c r="U39" s="58">
        <v>0</v>
      </c>
      <c r="V39" s="58">
        <v>8.584138912399002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3.3523660321992006</v>
      </c>
      <c r="AC39" s="58">
        <v>12.9766931726329</v>
      </c>
      <c r="AD39" s="58">
        <v>0</v>
      </c>
      <c r="AE39" s="58">
        <v>0</v>
      </c>
      <c r="AF39" s="58">
        <v>20.6177962607661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0.012927849266599999</v>
      </c>
      <c r="AM39" s="58">
        <v>0</v>
      </c>
      <c r="AN39" s="58">
        <v>0</v>
      </c>
      <c r="AO39" s="58">
        <v>0</v>
      </c>
      <c r="AP39" s="58">
        <v>1.2680243316999</v>
      </c>
      <c r="AQ39" s="58">
        <v>0</v>
      </c>
      <c r="AR39" s="58">
        <v>0.2266354167332</v>
      </c>
      <c r="AS39" s="58">
        <v>0</v>
      </c>
      <c r="AT39" s="58">
        <v>0</v>
      </c>
      <c r="AU39" s="58">
        <v>0</v>
      </c>
      <c r="AV39" s="58">
        <v>372.51671340526576</v>
      </c>
      <c r="AW39" s="58">
        <v>73.46771845805354</v>
      </c>
      <c r="AX39" s="58">
        <v>0</v>
      </c>
      <c r="AY39" s="58">
        <v>0</v>
      </c>
      <c r="AZ39" s="58">
        <v>283.71900933262646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99.14236008360878</v>
      </c>
      <c r="BG39" s="58">
        <v>5.065141260296001</v>
      </c>
      <c r="BH39" s="58">
        <v>0</v>
      </c>
      <c r="BI39" s="58">
        <v>0</v>
      </c>
      <c r="BJ39" s="58">
        <v>28.185790203525194</v>
      </c>
      <c r="BK39" s="71">
        <f t="shared" si="4"/>
        <v>1623.6047425651752</v>
      </c>
      <c r="BM39" s="161"/>
    </row>
    <row r="40" spans="1:65" s="47" customFormat="1" ht="12.75">
      <c r="A40" s="33"/>
      <c r="B40" s="34" t="s">
        <v>141</v>
      </c>
      <c r="C40" s="80">
        <v>0</v>
      </c>
      <c r="D40" s="80">
        <v>0.8853848127666</v>
      </c>
      <c r="E40" s="80">
        <v>0</v>
      </c>
      <c r="F40" s="80">
        <v>0</v>
      </c>
      <c r="G40" s="80">
        <v>0</v>
      </c>
      <c r="H40" s="80">
        <v>21.554199196326397</v>
      </c>
      <c r="I40" s="80">
        <v>43.83321162293259</v>
      </c>
      <c r="J40" s="80">
        <v>0.0210552785</v>
      </c>
      <c r="K40" s="80">
        <v>0</v>
      </c>
      <c r="L40" s="80">
        <v>52.31875455686443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6.713824705153876</v>
      </c>
      <c r="S40" s="80">
        <v>0.1543387491665</v>
      </c>
      <c r="T40" s="80">
        <v>0</v>
      </c>
      <c r="U40" s="80">
        <v>0</v>
      </c>
      <c r="V40" s="80">
        <v>2.2598096070991995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0.043515303333300004</v>
      </c>
      <c r="AC40" s="80">
        <v>0.2068964300666</v>
      </c>
      <c r="AD40" s="80">
        <v>0</v>
      </c>
      <c r="AE40" s="80">
        <v>0</v>
      </c>
      <c r="AF40" s="80">
        <v>0.2020294369665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6.81333E-08</v>
      </c>
      <c r="AS40" s="80">
        <v>0</v>
      </c>
      <c r="AT40" s="80">
        <v>0</v>
      </c>
      <c r="AU40" s="80">
        <v>0</v>
      </c>
      <c r="AV40" s="80">
        <v>10.837053702346086</v>
      </c>
      <c r="AW40" s="80">
        <v>9.454234864564702</v>
      </c>
      <c r="AX40" s="80">
        <v>0</v>
      </c>
      <c r="AY40" s="80">
        <v>0</v>
      </c>
      <c r="AZ40" s="80">
        <v>19.349279597928398</v>
      </c>
      <c r="BA40" s="80"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2.7700727486543992</v>
      </c>
      <c r="BG40" s="80">
        <v>0.8356347004658001</v>
      </c>
      <c r="BH40" s="80">
        <v>0</v>
      </c>
      <c r="BI40" s="80">
        <v>0</v>
      </c>
      <c r="BJ40" s="80">
        <v>2.2251023465979998</v>
      </c>
      <c r="BK40" s="71">
        <f t="shared" si="4"/>
        <v>173.66439772786666</v>
      </c>
      <c r="BM40" s="161"/>
    </row>
    <row r="41" spans="1:65" s="47" customFormat="1" ht="12.75">
      <c r="A41" s="33"/>
      <c r="B41" s="34" t="s">
        <v>139</v>
      </c>
      <c r="C41" s="80">
        <v>0</v>
      </c>
      <c r="D41" s="80">
        <v>0.7871167810333</v>
      </c>
      <c r="E41" s="80">
        <v>0</v>
      </c>
      <c r="F41" s="80">
        <v>0</v>
      </c>
      <c r="G41" s="80">
        <v>0</v>
      </c>
      <c r="H41" s="80">
        <v>34.28534183692437</v>
      </c>
      <c r="I41" s="80">
        <v>0.9448212459328998</v>
      </c>
      <c r="J41" s="80">
        <v>0</v>
      </c>
      <c r="K41" s="80">
        <v>0</v>
      </c>
      <c r="L41" s="80">
        <v>41.219577697465006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10.881732614595496</v>
      </c>
      <c r="S41" s="80">
        <v>0.0104054963331</v>
      </c>
      <c r="T41" s="80">
        <v>0</v>
      </c>
      <c r="U41" s="80">
        <v>0</v>
      </c>
      <c r="V41" s="80">
        <v>1.0232369249328999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0.0102887575</v>
      </c>
      <c r="AC41" s="80">
        <v>0</v>
      </c>
      <c r="AD41" s="80">
        <v>0</v>
      </c>
      <c r="AE41" s="80">
        <v>0</v>
      </c>
      <c r="AF41" s="80">
        <v>0.42939224020000005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0.0223414483999</v>
      </c>
      <c r="AS41" s="80">
        <v>0</v>
      </c>
      <c r="AT41" s="80">
        <v>0</v>
      </c>
      <c r="AU41" s="80">
        <v>0</v>
      </c>
      <c r="AV41" s="80">
        <v>7.324249647864146</v>
      </c>
      <c r="AW41" s="80">
        <v>3.6724037715654996</v>
      </c>
      <c r="AX41" s="80">
        <v>0</v>
      </c>
      <c r="AY41" s="80">
        <v>0</v>
      </c>
      <c r="AZ41" s="80">
        <v>31.8631837039303</v>
      </c>
      <c r="BA41" s="80"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3.101173152857598</v>
      </c>
      <c r="BG41" s="80">
        <v>0.09391540626610001</v>
      </c>
      <c r="BH41" s="80">
        <v>0</v>
      </c>
      <c r="BI41" s="80">
        <v>0</v>
      </c>
      <c r="BJ41" s="80">
        <v>1.0600214583992003</v>
      </c>
      <c r="BK41" s="71">
        <f t="shared" si="4"/>
        <v>136.72920218419983</v>
      </c>
      <c r="BM41" s="161"/>
    </row>
    <row r="42" spans="1:65" s="47" customFormat="1" ht="12.75">
      <c r="A42" s="33"/>
      <c r="B42" s="34" t="s">
        <v>142</v>
      </c>
      <c r="C42" s="80">
        <v>0</v>
      </c>
      <c r="D42" s="80">
        <v>0.3455623277332</v>
      </c>
      <c r="E42" s="80">
        <v>0</v>
      </c>
      <c r="F42" s="80">
        <v>0</v>
      </c>
      <c r="G42" s="80">
        <v>0</v>
      </c>
      <c r="H42" s="80">
        <v>17.475168029759793</v>
      </c>
      <c r="I42" s="80">
        <v>29.4767095869993</v>
      </c>
      <c r="J42" s="80">
        <v>0.0141212281</v>
      </c>
      <c r="K42" s="80">
        <v>0</v>
      </c>
      <c r="L42" s="80">
        <v>39.782238415364695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6.290315541628098</v>
      </c>
      <c r="S42" s="80">
        <v>0.0294973308997</v>
      </c>
      <c r="T42" s="80">
        <v>0</v>
      </c>
      <c r="U42" s="80">
        <v>0</v>
      </c>
      <c r="V42" s="80">
        <v>2.1058901889325004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0.0411263131</v>
      </c>
      <c r="AC42" s="80">
        <v>0</v>
      </c>
      <c r="AD42" s="80">
        <v>0</v>
      </c>
      <c r="AE42" s="80">
        <v>0</v>
      </c>
      <c r="AF42" s="80">
        <v>0.0376097593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80">
        <v>7.680990160402352</v>
      </c>
      <c r="AW42" s="80">
        <v>5.851423714098799</v>
      </c>
      <c r="AX42" s="80">
        <v>0</v>
      </c>
      <c r="AY42" s="80">
        <v>0</v>
      </c>
      <c r="AZ42" s="80">
        <v>16.3466642247627</v>
      </c>
      <c r="BA42" s="80"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2.345198629788</v>
      </c>
      <c r="BG42" s="80">
        <v>0.9379545805992001</v>
      </c>
      <c r="BH42" s="80">
        <v>0</v>
      </c>
      <c r="BI42" s="80">
        <v>0</v>
      </c>
      <c r="BJ42" s="80">
        <v>2.6335318852317</v>
      </c>
      <c r="BK42" s="71">
        <f t="shared" si="4"/>
        <v>131.39400191670006</v>
      </c>
      <c r="BM42" s="161"/>
    </row>
    <row r="43" spans="1:65" s="47" customFormat="1" ht="12.75">
      <c r="A43" s="33"/>
      <c r="B43" s="34" t="s">
        <v>144</v>
      </c>
      <c r="C43" s="95">
        <v>0</v>
      </c>
      <c r="D43" s="95">
        <v>11.134447184866598</v>
      </c>
      <c r="E43" s="95">
        <v>0</v>
      </c>
      <c r="F43" s="95">
        <v>0</v>
      </c>
      <c r="G43" s="95">
        <v>0</v>
      </c>
      <c r="H43" s="95">
        <v>9.900897384125999</v>
      </c>
      <c r="I43" s="95">
        <v>1.0270849588663</v>
      </c>
      <c r="J43" s="95">
        <v>0</v>
      </c>
      <c r="K43" s="95">
        <v>0</v>
      </c>
      <c r="L43" s="95">
        <v>7.994644653398699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4.971854405395198</v>
      </c>
      <c r="S43" s="95">
        <v>0.4931950559999</v>
      </c>
      <c r="T43" s="95">
        <v>0</v>
      </c>
      <c r="U43" s="95">
        <v>0</v>
      </c>
      <c r="V43" s="95">
        <v>0.9602011459662001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0.1394615001664</v>
      </c>
      <c r="AC43" s="95">
        <v>0.0459565988333</v>
      </c>
      <c r="AD43" s="95">
        <v>0</v>
      </c>
      <c r="AE43" s="95">
        <v>0</v>
      </c>
      <c r="AF43" s="95">
        <v>0.2323252976999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0.0063654037666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1.502E-07</v>
      </c>
      <c r="AS43" s="95">
        <v>0</v>
      </c>
      <c r="AT43" s="95">
        <v>0</v>
      </c>
      <c r="AU43" s="95">
        <v>0</v>
      </c>
      <c r="AV43" s="95">
        <v>9.869309851779306</v>
      </c>
      <c r="AW43" s="95">
        <v>3.0986862413656</v>
      </c>
      <c r="AX43" s="95">
        <v>0</v>
      </c>
      <c r="AY43" s="95">
        <v>0</v>
      </c>
      <c r="AZ43" s="95">
        <v>10.7408287566306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4.5928872681155015</v>
      </c>
      <c r="BG43" s="95">
        <v>0.1775032702993</v>
      </c>
      <c r="BH43" s="95">
        <v>0</v>
      </c>
      <c r="BI43" s="95">
        <v>0</v>
      </c>
      <c r="BJ43" s="95">
        <v>0.7511234917911006</v>
      </c>
      <c r="BK43" s="96">
        <f t="shared" si="4"/>
        <v>66.13677261926651</v>
      </c>
      <c r="BM43" s="161"/>
    </row>
    <row r="44" spans="1:65" s="47" customFormat="1" ht="12.75">
      <c r="A44" s="33"/>
      <c r="B44" s="34" t="s">
        <v>145</v>
      </c>
      <c r="C44" s="95">
        <v>0</v>
      </c>
      <c r="D44" s="95">
        <v>9.805848315466601</v>
      </c>
      <c r="E44" s="95">
        <v>0</v>
      </c>
      <c r="F44" s="95">
        <v>0</v>
      </c>
      <c r="G44" s="95">
        <v>0</v>
      </c>
      <c r="H44" s="95">
        <v>7.7724374617352945</v>
      </c>
      <c r="I44" s="95">
        <v>0.7148980143662</v>
      </c>
      <c r="J44" s="95">
        <v>0</v>
      </c>
      <c r="K44" s="95">
        <v>0</v>
      </c>
      <c r="L44" s="95">
        <v>18.7118082051652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2.8017486327966004</v>
      </c>
      <c r="S44" s="95">
        <v>0.8207213745333001</v>
      </c>
      <c r="T44" s="95">
        <v>0</v>
      </c>
      <c r="U44" s="95">
        <v>0</v>
      </c>
      <c r="V44" s="95">
        <v>3.4244244680327003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0.0360935299999</v>
      </c>
      <c r="AC44" s="95">
        <v>0.0310115056</v>
      </c>
      <c r="AD44" s="95">
        <v>0</v>
      </c>
      <c r="AE44" s="95">
        <v>0</v>
      </c>
      <c r="AF44" s="95">
        <v>0.7133333794665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5.867262736319399</v>
      </c>
      <c r="AW44" s="95">
        <v>0.7653769876989003</v>
      </c>
      <c r="AX44" s="95">
        <v>0</v>
      </c>
      <c r="AY44" s="95">
        <v>0</v>
      </c>
      <c r="AZ44" s="95">
        <v>7.8557540881304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1.7784806453569</v>
      </c>
      <c r="BG44" s="95">
        <v>0.1812031676329</v>
      </c>
      <c r="BH44" s="95">
        <v>0</v>
      </c>
      <c r="BI44" s="95">
        <v>0</v>
      </c>
      <c r="BJ44" s="95">
        <v>0.7390609997658</v>
      </c>
      <c r="BK44" s="96">
        <f t="shared" si="4"/>
        <v>62.01946351206659</v>
      </c>
      <c r="BM44" s="161"/>
    </row>
    <row r="45" spans="1:65" s="47" customFormat="1" ht="12.75">
      <c r="A45" s="33"/>
      <c r="B45" s="34" t="s">
        <v>146</v>
      </c>
      <c r="C45" s="95">
        <v>0</v>
      </c>
      <c r="D45" s="95">
        <v>0.6944183333332999</v>
      </c>
      <c r="E45" s="95">
        <v>0</v>
      </c>
      <c r="F45" s="95">
        <v>0</v>
      </c>
      <c r="G45" s="95">
        <v>0</v>
      </c>
      <c r="H45" s="95">
        <v>131.51550714158364</v>
      </c>
      <c r="I45" s="95">
        <v>155.57553074436498</v>
      </c>
      <c r="J45" s="95">
        <v>0</v>
      </c>
      <c r="K45" s="95">
        <v>0</v>
      </c>
      <c r="L45" s="95">
        <v>351.32125585422807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55.95728981288959</v>
      </c>
      <c r="S45" s="95">
        <v>2.6863095529992007</v>
      </c>
      <c r="T45" s="95">
        <v>0</v>
      </c>
      <c r="U45" s="95">
        <v>0</v>
      </c>
      <c r="V45" s="95">
        <v>28.442040588398704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0.9926389573996999</v>
      </c>
      <c r="AC45" s="95">
        <v>1.0393220830997998</v>
      </c>
      <c r="AD45" s="95">
        <v>0</v>
      </c>
      <c r="AE45" s="95">
        <v>0</v>
      </c>
      <c r="AF45" s="95">
        <v>7.0457866209331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0.20691614999999997</v>
      </c>
      <c r="AN45" s="95">
        <v>0</v>
      </c>
      <c r="AO45" s="95">
        <v>0</v>
      </c>
      <c r="AP45" s="95">
        <v>0.2840110576999</v>
      </c>
      <c r="AQ45" s="95">
        <v>0</v>
      </c>
      <c r="AR45" s="95">
        <v>0.0024774568666</v>
      </c>
      <c r="AS45" s="95">
        <v>0</v>
      </c>
      <c r="AT45" s="95">
        <v>0</v>
      </c>
      <c r="AU45" s="95">
        <v>0</v>
      </c>
      <c r="AV45" s="95">
        <v>103.35081116044049</v>
      </c>
      <c r="AW45" s="95">
        <v>33.293894905327015</v>
      </c>
      <c r="AX45" s="95">
        <v>0</v>
      </c>
      <c r="AY45" s="95">
        <v>0</v>
      </c>
      <c r="AZ45" s="95">
        <v>263.5523719458393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30.90843213754243</v>
      </c>
      <c r="BG45" s="95">
        <v>22.578313233831587</v>
      </c>
      <c r="BH45" s="95">
        <v>0</v>
      </c>
      <c r="BI45" s="95">
        <v>0</v>
      </c>
      <c r="BJ45" s="95">
        <v>15.76859251132819</v>
      </c>
      <c r="BK45" s="96">
        <f>SUM(C45:BJ45)</f>
        <v>1205.2159202481055</v>
      </c>
      <c r="BM45" s="161"/>
    </row>
    <row r="46" spans="1:65" s="47" customFormat="1" ht="12.75">
      <c r="A46" s="36"/>
      <c r="B46" s="37" t="s">
        <v>85</v>
      </c>
      <c r="C46" s="61">
        <f aca="true" t="shared" si="5" ref="C46:AH46">SUM(C33:C45)</f>
        <v>0</v>
      </c>
      <c r="D46" s="61">
        <f t="shared" si="5"/>
        <v>1400.7823764831323</v>
      </c>
      <c r="E46" s="61">
        <f t="shared" si="5"/>
        <v>0</v>
      </c>
      <c r="F46" s="61">
        <f t="shared" si="5"/>
        <v>0</v>
      </c>
      <c r="G46" s="61">
        <f t="shared" si="5"/>
        <v>0</v>
      </c>
      <c r="H46" s="61">
        <f t="shared" si="5"/>
        <v>1831.9082387910744</v>
      </c>
      <c r="I46" s="61">
        <f t="shared" si="5"/>
        <v>1797.388749448055</v>
      </c>
      <c r="J46" s="61">
        <f t="shared" si="5"/>
        <v>0.0351765066</v>
      </c>
      <c r="K46" s="61">
        <f t="shared" si="5"/>
        <v>0</v>
      </c>
      <c r="L46" s="61">
        <f t="shared" si="5"/>
        <v>2842.7112998138327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417.0695524648036</v>
      </c>
      <c r="S46" s="61">
        <f t="shared" si="5"/>
        <v>17.758261174362502</v>
      </c>
      <c r="T46" s="61">
        <f t="shared" si="5"/>
        <v>0</v>
      </c>
      <c r="U46" s="61">
        <f t="shared" si="5"/>
        <v>0</v>
      </c>
      <c r="V46" s="61">
        <f t="shared" si="5"/>
        <v>108.27450956782269</v>
      </c>
      <c r="W46" s="61">
        <f t="shared" si="5"/>
        <v>0</v>
      </c>
      <c r="X46" s="61">
        <f t="shared" si="5"/>
        <v>0.0224822196999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34.7387618748294</v>
      </c>
      <c r="AC46" s="61">
        <f t="shared" si="5"/>
        <v>100.28436453576423</v>
      </c>
      <c r="AD46" s="61">
        <f t="shared" si="5"/>
        <v>0</v>
      </c>
      <c r="AE46" s="61">
        <f t="shared" si="5"/>
        <v>0</v>
      </c>
      <c r="AF46" s="61">
        <f t="shared" si="5"/>
        <v>284.38031169876217</v>
      </c>
      <c r="AG46" s="61">
        <f t="shared" si="5"/>
        <v>0</v>
      </c>
      <c r="AH46" s="61">
        <f t="shared" si="5"/>
        <v>0</v>
      </c>
      <c r="AI46" s="61">
        <f aca="true" t="shared" si="6" ref="AI46:BK46">SUM(AI33:AI45)</f>
        <v>0</v>
      </c>
      <c r="AJ46" s="61">
        <f t="shared" si="6"/>
        <v>0</v>
      </c>
      <c r="AK46" s="61">
        <f t="shared" si="6"/>
        <v>0</v>
      </c>
      <c r="AL46" s="61">
        <f t="shared" si="6"/>
        <v>0.2808651432995</v>
      </c>
      <c r="AM46" s="61">
        <f t="shared" si="6"/>
        <v>0.21907086689999997</v>
      </c>
      <c r="AN46" s="61">
        <f t="shared" si="6"/>
        <v>0</v>
      </c>
      <c r="AO46" s="61">
        <f t="shared" si="6"/>
        <v>0</v>
      </c>
      <c r="AP46" s="61">
        <f t="shared" si="6"/>
        <v>6.0435979783657</v>
      </c>
      <c r="AQ46" s="61">
        <f t="shared" si="6"/>
        <v>0</v>
      </c>
      <c r="AR46" s="61">
        <f t="shared" si="6"/>
        <v>0.9595086864988</v>
      </c>
      <c r="AS46" s="61">
        <f t="shared" si="6"/>
        <v>0</v>
      </c>
      <c r="AT46" s="61">
        <f t="shared" si="6"/>
        <v>0</v>
      </c>
      <c r="AU46" s="61">
        <f t="shared" si="6"/>
        <v>0</v>
      </c>
      <c r="AV46" s="61">
        <f t="shared" si="6"/>
        <v>4062.750071597582</v>
      </c>
      <c r="AW46" s="61">
        <f t="shared" si="6"/>
        <v>749.1899280687207</v>
      </c>
      <c r="AX46" s="61">
        <f t="shared" si="6"/>
        <v>23.3689198091</v>
      </c>
      <c r="AY46" s="61">
        <f t="shared" si="6"/>
        <v>0</v>
      </c>
      <c r="AZ46" s="61">
        <f t="shared" si="6"/>
        <v>3937.792367086361</v>
      </c>
      <c r="BA46" s="61">
        <f t="shared" si="6"/>
        <v>0</v>
      </c>
      <c r="BB46" s="61">
        <f t="shared" si="6"/>
        <v>0</v>
      </c>
      <c r="BC46" s="61">
        <f t="shared" si="6"/>
        <v>0</v>
      </c>
      <c r="BD46" s="61">
        <f t="shared" si="6"/>
        <v>0</v>
      </c>
      <c r="BE46" s="61">
        <f t="shared" si="6"/>
        <v>0</v>
      </c>
      <c r="BF46" s="61">
        <f t="shared" si="6"/>
        <v>1208.0376714127146</v>
      </c>
      <c r="BG46" s="61">
        <f t="shared" si="6"/>
        <v>114.69096063556822</v>
      </c>
      <c r="BH46" s="61">
        <f t="shared" si="6"/>
        <v>0</v>
      </c>
      <c r="BI46" s="61">
        <f t="shared" si="6"/>
        <v>0</v>
      </c>
      <c r="BJ46" s="61">
        <f t="shared" si="6"/>
        <v>407.25611422447724</v>
      </c>
      <c r="BK46" s="61">
        <f t="shared" si="6"/>
        <v>19345.943160088325</v>
      </c>
      <c r="BM46" s="161"/>
    </row>
    <row r="47" spans="1:63" s="47" customFormat="1" ht="12.75">
      <c r="A47" s="35"/>
      <c r="B47" s="38" t="s">
        <v>83</v>
      </c>
      <c r="C47" s="60">
        <f aca="true" t="shared" si="7" ref="C47:AH47">+C46+C31</f>
        <v>0</v>
      </c>
      <c r="D47" s="60">
        <f t="shared" si="7"/>
        <v>1401.238149081999</v>
      </c>
      <c r="E47" s="60">
        <f t="shared" si="7"/>
        <v>0</v>
      </c>
      <c r="F47" s="60">
        <f t="shared" si="7"/>
        <v>0</v>
      </c>
      <c r="G47" s="60">
        <f t="shared" si="7"/>
        <v>0</v>
      </c>
      <c r="H47" s="60">
        <f t="shared" si="7"/>
        <v>2101.7387636138556</v>
      </c>
      <c r="I47" s="60">
        <f t="shared" si="7"/>
        <v>1817.010379105687</v>
      </c>
      <c r="J47" s="60">
        <f t="shared" si="7"/>
        <v>0.0351765066</v>
      </c>
      <c r="K47" s="60">
        <f t="shared" si="7"/>
        <v>0</v>
      </c>
      <c r="L47" s="60">
        <f t="shared" si="7"/>
        <v>2917.1451141371303</v>
      </c>
      <c r="M47" s="60">
        <f t="shared" si="7"/>
        <v>0</v>
      </c>
      <c r="N47" s="60">
        <f t="shared" si="7"/>
        <v>0</v>
      </c>
      <c r="O47" s="60">
        <f t="shared" si="7"/>
        <v>0</v>
      </c>
      <c r="P47" s="60">
        <f t="shared" si="7"/>
        <v>0</v>
      </c>
      <c r="Q47" s="60">
        <f t="shared" si="7"/>
        <v>0</v>
      </c>
      <c r="R47" s="60">
        <f t="shared" si="7"/>
        <v>583.5379560211209</v>
      </c>
      <c r="S47" s="60">
        <f t="shared" si="7"/>
        <v>19.9672324948616</v>
      </c>
      <c r="T47" s="60">
        <f t="shared" si="7"/>
        <v>0</v>
      </c>
      <c r="U47" s="60">
        <f t="shared" si="7"/>
        <v>0</v>
      </c>
      <c r="V47" s="60">
        <f t="shared" si="7"/>
        <v>112.43600748755479</v>
      </c>
      <c r="W47" s="60">
        <f t="shared" si="7"/>
        <v>0</v>
      </c>
      <c r="X47" s="60">
        <f t="shared" si="7"/>
        <v>0.0224822196999</v>
      </c>
      <c r="Y47" s="60">
        <f t="shared" si="7"/>
        <v>0</v>
      </c>
      <c r="Z47" s="60">
        <f t="shared" si="7"/>
        <v>0</v>
      </c>
      <c r="AA47" s="60">
        <f t="shared" si="7"/>
        <v>0</v>
      </c>
      <c r="AB47" s="60">
        <f t="shared" si="7"/>
        <v>36.8616831680956</v>
      </c>
      <c r="AC47" s="60">
        <f t="shared" si="7"/>
        <v>100.94975176043073</v>
      </c>
      <c r="AD47" s="60">
        <f t="shared" si="7"/>
        <v>0</v>
      </c>
      <c r="AE47" s="60">
        <f t="shared" si="7"/>
        <v>0</v>
      </c>
      <c r="AF47" s="60">
        <f t="shared" si="7"/>
        <v>286.13790830832846</v>
      </c>
      <c r="AG47" s="60">
        <f t="shared" si="7"/>
        <v>0</v>
      </c>
      <c r="AH47" s="60">
        <f t="shared" si="7"/>
        <v>0</v>
      </c>
      <c r="AI47" s="60">
        <f aca="true" t="shared" si="8" ref="AI47:BK47">+AI46+AI31</f>
        <v>0</v>
      </c>
      <c r="AJ47" s="60">
        <f t="shared" si="8"/>
        <v>0</v>
      </c>
      <c r="AK47" s="60">
        <f t="shared" si="8"/>
        <v>0</v>
      </c>
      <c r="AL47" s="60">
        <f t="shared" si="8"/>
        <v>0.5650294477994</v>
      </c>
      <c r="AM47" s="60">
        <f t="shared" si="8"/>
        <v>0.3645026059999</v>
      </c>
      <c r="AN47" s="60">
        <f t="shared" si="8"/>
        <v>0</v>
      </c>
      <c r="AO47" s="60">
        <f t="shared" si="8"/>
        <v>0</v>
      </c>
      <c r="AP47" s="60">
        <f t="shared" si="8"/>
        <v>6.1200366568322995</v>
      </c>
      <c r="AQ47" s="60">
        <f t="shared" si="8"/>
        <v>0</v>
      </c>
      <c r="AR47" s="60">
        <f t="shared" si="8"/>
        <v>0.9761750352987</v>
      </c>
      <c r="AS47" s="60">
        <f t="shared" si="8"/>
        <v>0</v>
      </c>
      <c r="AT47" s="60">
        <f t="shared" si="8"/>
        <v>0</v>
      </c>
      <c r="AU47" s="60">
        <f t="shared" si="8"/>
        <v>0</v>
      </c>
      <c r="AV47" s="60">
        <f t="shared" si="8"/>
        <v>4905.8711840028855</v>
      </c>
      <c r="AW47" s="60">
        <f t="shared" si="8"/>
        <v>822.775856961356</v>
      </c>
      <c r="AX47" s="60">
        <f t="shared" si="8"/>
        <v>23.3689198091</v>
      </c>
      <c r="AY47" s="60">
        <f t="shared" si="8"/>
        <v>0</v>
      </c>
      <c r="AZ47" s="60">
        <f t="shared" si="8"/>
        <v>4112.9528703954</v>
      </c>
      <c r="BA47" s="60">
        <f t="shared" si="8"/>
        <v>0</v>
      </c>
      <c r="BB47" s="60">
        <f t="shared" si="8"/>
        <v>0</v>
      </c>
      <c r="BC47" s="60">
        <f t="shared" si="8"/>
        <v>0</v>
      </c>
      <c r="BD47" s="60">
        <f t="shared" si="8"/>
        <v>0</v>
      </c>
      <c r="BE47" s="60">
        <f t="shared" si="8"/>
        <v>0</v>
      </c>
      <c r="BF47" s="60">
        <f t="shared" si="8"/>
        <v>1560.4915185008244</v>
      </c>
      <c r="BG47" s="60">
        <f t="shared" si="8"/>
        <v>130.07239317332343</v>
      </c>
      <c r="BH47" s="60">
        <f t="shared" si="8"/>
        <v>0</v>
      </c>
      <c r="BI47" s="60">
        <f t="shared" si="8"/>
        <v>0</v>
      </c>
      <c r="BJ47" s="60">
        <f t="shared" si="8"/>
        <v>420.37378732580544</v>
      </c>
      <c r="BK47" s="73">
        <f t="shared" si="8"/>
        <v>21361.012877819987</v>
      </c>
    </row>
    <row r="48" spans="1:63" s="47" customFormat="1" ht="3" customHeight="1">
      <c r="A48" s="7"/>
      <c r="B48" s="14"/>
      <c r="C48" s="119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20"/>
    </row>
    <row r="49" spans="1:63" s="47" customFormat="1" ht="12.75">
      <c r="A49" s="7" t="s">
        <v>16</v>
      </c>
      <c r="B49" s="13" t="s">
        <v>8</v>
      </c>
      <c r="C49" s="11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20"/>
    </row>
    <row r="50" spans="1:63" s="47" customFormat="1" ht="12.75">
      <c r="A50" s="7" t="s">
        <v>75</v>
      </c>
      <c r="B50" s="14" t="s">
        <v>17</v>
      </c>
      <c r="C50" s="119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20"/>
    </row>
    <row r="51" spans="1:63" s="47" customFormat="1" ht="12.75">
      <c r="A51" s="7"/>
      <c r="B51" s="15" t="s">
        <v>36</v>
      </c>
      <c r="C51" s="56"/>
      <c r="D51" s="31"/>
      <c r="E51" s="31"/>
      <c r="F51" s="31"/>
      <c r="G51" s="57"/>
      <c r="H51" s="56"/>
      <c r="I51" s="31"/>
      <c r="J51" s="31"/>
      <c r="K51" s="31"/>
      <c r="L51" s="57"/>
      <c r="M51" s="56"/>
      <c r="N51" s="31"/>
      <c r="O51" s="31"/>
      <c r="P51" s="31"/>
      <c r="Q51" s="57"/>
      <c r="R51" s="56"/>
      <c r="S51" s="31"/>
      <c r="T51" s="31"/>
      <c r="U51" s="31"/>
      <c r="V51" s="57"/>
      <c r="W51" s="56"/>
      <c r="X51" s="31"/>
      <c r="Y51" s="31"/>
      <c r="Z51" s="31"/>
      <c r="AA51" s="57"/>
      <c r="AB51" s="56"/>
      <c r="AC51" s="31"/>
      <c r="AD51" s="31"/>
      <c r="AE51" s="31"/>
      <c r="AF51" s="57"/>
      <c r="AG51" s="56"/>
      <c r="AH51" s="31"/>
      <c r="AI51" s="31"/>
      <c r="AJ51" s="31"/>
      <c r="AK51" s="57"/>
      <c r="AL51" s="56"/>
      <c r="AM51" s="31"/>
      <c r="AN51" s="31"/>
      <c r="AO51" s="31"/>
      <c r="AP51" s="57"/>
      <c r="AQ51" s="56"/>
      <c r="AR51" s="31"/>
      <c r="AS51" s="31"/>
      <c r="AT51" s="31"/>
      <c r="AU51" s="57"/>
      <c r="AV51" s="56"/>
      <c r="AW51" s="31"/>
      <c r="AX51" s="31"/>
      <c r="AY51" s="31"/>
      <c r="AZ51" s="57"/>
      <c r="BA51" s="56"/>
      <c r="BB51" s="31"/>
      <c r="BC51" s="31"/>
      <c r="BD51" s="31"/>
      <c r="BE51" s="57"/>
      <c r="BF51" s="56"/>
      <c r="BG51" s="31"/>
      <c r="BH51" s="31"/>
      <c r="BI51" s="31"/>
      <c r="BJ51" s="57"/>
      <c r="BK51" s="70"/>
    </row>
    <row r="52" spans="1:63" s="47" customFormat="1" ht="12.75">
      <c r="A52" s="7"/>
      <c r="B52" s="16" t="s">
        <v>82</v>
      </c>
      <c r="C52" s="56"/>
      <c r="D52" s="31"/>
      <c r="E52" s="31"/>
      <c r="F52" s="31"/>
      <c r="G52" s="57"/>
      <c r="H52" s="56"/>
      <c r="I52" s="31"/>
      <c r="J52" s="31"/>
      <c r="K52" s="31"/>
      <c r="L52" s="57"/>
      <c r="M52" s="56"/>
      <c r="N52" s="31"/>
      <c r="O52" s="31"/>
      <c r="P52" s="31"/>
      <c r="Q52" s="57"/>
      <c r="R52" s="56"/>
      <c r="S52" s="31"/>
      <c r="T52" s="31"/>
      <c r="U52" s="31"/>
      <c r="V52" s="57"/>
      <c r="W52" s="56"/>
      <c r="X52" s="31"/>
      <c r="Y52" s="31"/>
      <c r="Z52" s="31"/>
      <c r="AA52" s="57"/>
      <c r="AB52" s="56"/>
      <c r="AC52" s="31"/>
      <c r="AD52" s="31"/>
      <c r="AE52" s="31"/>
      <c r="AF52" s="57"/>
      <c r="AG52" s="56"/>
      <c r="AH52" s="31"/>
      <c r="AI52" s="31"/>
      <c r="AJ52" s="31"/>
      <c r="AK52" s="57"/>
      <c r="AL52" s="56"/>
      <c r="AM52" s="31"/>
      <c r="AN52" s="31"/>
      <c r="AO52" s="31"/>
      <c r="AP52" s="57"/>
      <c r="AQ52" s="56"/>
      <c r="AR52" s="31"/>
      <c r="AS52" s="31"/>
      <c r="AT52" s="31"/>
      <c r="AU52" s="57"/>
      <c r="AV52" s="56"/>
      <c r="AW52" s="31"/>
      <c r="AX52" s="31"/>
      <c r="AY52" s="31"/>
      <c r="AZ52" s="57"/>
      <c r="BA52" s="56"/>
      <c r="BB52" s="31"/>
      <c r="BC52" s="31"/>
      <c r="BD52" s="31"/>
      <c r="BE52" s="57"/>
      <c r="BF52" s="56"/>
      <c r="BG52" s="31"/>
      <c r="BH52" s="31"/>
      <c r="BI52" s="31"/>
      <c r="BJ52" s="57"/>
      <c r="BK52" s="70"/>
    </row>
    <row r="53" spans="1:63" s="47" customFormat="1" ht="2.25" customHeight="1">
      <c r="A53" s="7"/>
      <c r="B53" s="14"/>
      <c r="C53" s="11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20"/>
    </row>
    <row r="54" spans="1:63" s="47" customFormat="1" ht="12.75">
      <c r="A54" s="7" t="s">
        <v>4</v>
      </c>
      <c r="B54" s="13" t="s">
        <v>9</v>
      </c>
      <c r="C54" s="119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20"/>
    </row>
    <row r="55" spans="1:63" s="47" customFormat="1" ht="12.75">
      <c r="A55" s="7" t="s">
        <v>75</v>
      </c>
      <c r="B55" s="14" t="s">
        <v>18</v>
      </c>
      <c r="C55" s="119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20"/>
    </row>
    <row r="56" spans="1:63" s="47" customFormat="1" ht="12.75">
      <c r="A56" s="33"/>
      <c r="B56" s="3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71"/>
    </row>
    <row r="57" spans="1:63" s="47" customFormat="1" ht="12.75">
      <c r="A57" s="36"/>
      <c r="B57" s="37" t="s">
        <v>84</v>
      </c>
      <c r="C57" s="59">
        <f>C56</f>
        <v>0</v>
      </c>
      <c r="D57" s="59">
        <f aca="true" t="shared" si="9" ref="D57:BJ57">D56</f>
        <v>0</v>
      </c>
      <c r="E57" s="59">
        <f t="shared" si="9"/>
        <v>0</v>
      </c>
      <c r="F57" s="59">
        <f t="shared" si="9"/>
        <v>0</v>
      </c>
      <c r="G57" s="59">
        <f t="shared" si="9"/>
        <v>0</v>
      </c>
      <c r="H57" s="59">
        <f t="shared" si="9"/>
        <v>0</v>
      </c>
      <c r="I57" s="59">
        <f t="shared" si="9"/>
        <v>0</v>
      </c>
      <c r="J57" s="59">
        <f t="shared" si="9"/>
        <v>0</v>
      </c>
      <c r="K57" s="59">
        <f t="shared" si="9"/>
        <v>0</v>
      </c>
      <c r="L57" s="59">
        <f t="shared" si="9"/>
        <v>0</v>
      </c>
      <c r="M57" s="59">
        <f t="shared" si="9"/>
        <v>0</v>
      </c>
      <c r="N57" s="59">
        <f t="shared" si="9"/>
        <v>0</v>
      </c>
      <c r="O57" s="59">
        <f t="shared" si="9"/>
        <v>0</v>
      </c>
      <c r="P57" s="59">
        <f t="shared" si="9"/>
        <v>0</v>
      </c>
      <c r="Q57" s="59">
        <f t="shared" si="9"/>
        <v>0</v>
      </c>
      <c r="R57" s="59">
        <f t="shared" si="9"/>
        <v>0</v>
      </c>
      <c r="S57" s="59">
        <f t="shared" si="9"/>
        <v>0</v>
      </c>
      <c r="T57" s="59">
        <f t="shared" si="9"/>
        <v>0</v>
      </c>
      <c r="U57" s="59">
        <f t="shared" si="9"/>
        <v>0</v>
      </c>
      <c r="V57" s="59">
        <f t="shared" si="9"/>
        <v>0</v>
      </c>
      <c r="W57" s="59">
        <f t="shared" si="9"/>
        <v>0</v>
      </c>
      <c r="X57" s="59">
        <f t="shared" si="9"/>
        <v>0</v>
      </c>
      <c r="Y57" s="59">
        <f t="shared" si="9"/>
        <v>0</v>
      </c>
      <c r="Z57" s="59">
        <f t="shared" si="9"/>
        <v>0</v>
      </c>
      <c r="AA57" s="59">
        <f t="shared" si="9"/>
        <v>0</v>
      </c>
      <c r="AB57" s="59">
        <f t="shared" si="9"/>
        <v>0</v>
      </c>
      <c r="AC57" s="59">
        <f t="shared" si="9"/>
        <v>0</v>
      </c>
      <c r="AD57" s="59">
        <f t="shared" si="9"/>
        <v>0</v>
      </c>
      <c r="AE57" s="59">
        <f t="shared" si="9"/>
        <v>0</v>
      </c>
      <c r="AF57" s="59">
        <f t="shared" si="9"/>
        <v>0</v>
      </c>
      <c r="AG57" s="59">
        <f t="shared" si="9"/>
        <v>0</v>
      </c>
      <c r="AH57" s="59">
        <f t="shared" si="9"/>
        <v>0</v>
      </c>
      <c r="AI57" s="59">
        <f t="shared" si="9"/>
        <v>0</v>
      </c>
      <c r="AJ57" s="59">
        <f t="shared" si="9"/>
        <v>0</v>
      </c>
      <c r="AK57" s="59">
        <f t="shared" si="9"/>
        <v>0</v>
      </c>
      <c r="AL57" s="59">
        <f t="shared" si="9"/>
        <v>0</v>
      </c>
      <c r="AM57" s="59">
        <f t="shared" si="9"/>
        <v>0</v>
      </c>
      <c r="AN57" s="59">
        <f t="shared" si="9"/>
        <v>0</v>
      </c>
      <c r="AO57" s="59">
        <f t="shared" si="9"/>
        <v>0</v>
      </c>
      <c r="AP57" s="59">
        <f t="shared" si="9"/>
        <v>0</v>
      </c>
      <c r="AQ57" s="59">
        <f t="shared" si="9"/>
        <v>0</v>
      </c>
      <c r="AR57" s="59">
        <f t="shared" si="9"/>
        <v>0</v>
      </c>
      <c r="AS57" s="59">
        <f t="shared" si="9"/>
        <v>0</v>
      </c>
      <c r="AT57" s="59">
        <f t="shared" si="9"/>
        <v>0</v>
      </c>
      <c r="AU57" s="59">
        <f t="shared" si="9"/>
        <v>0</v>
      </c>
      <c r="AV57" s="59">
        <f t="shared" si="9"/>
        <v>0</v>
      </c>
      <c r="AW57" s="59">
        <f t="shared" si="9"/>
        <v>0</v>
      </c>
      <c r="AX57" s="59">
        <f t="shared" si="9"/>
        <v>0</v>
      </c>
      <c r="AY57" s="59">
        <f t="shared" si="9"/>
        <v>0</v>
      </c>
      <c r="AZ57" s="59">
        <f t="shared" si="9"/>
        <v>0</v>
      </c>
      <c r="BA57" s="59">
        <f t="shared" si="9"/>
        <v>0</v>
      </c>
      <c r="BB57" s="59">
        <f t="shared" si="9"/>
        <v>0</v>
      </c>
      <c r="BC57" s="59">
        <f t="shared" si="9"/>
        <v>0</v>
      </c>
      <c r="BD57" s="59">
        <f t="shared" si="9"/>
        <v>0</v>
      </c>
      <c r="BE57" s="59">
        <f t="shared" si="9"/>
        <v>0</v>
      </c>
      <c r="BF57" s="59">
        <f t="shared" si="9"/>
        <v>0</v>
      </c>
      <c r="BG57" s="59">
        <f t="shared" si="9"/>
        <v>0</v>
      </c>
      <c r="BH57" s="59">
        <f t="shared" si="9"/>
        <v>0</v>
      </c>
      <c r="BI57" s="59">
        <f t="shared" si="9"/>
        <v>0</v>
      </c>
      <c r="BJ57" s="59">
        <f t="shared" si="9"/>
        <v>0</v>
      </c>
      <c r="BK57" s="72">
        <f>SUM(C57:BJ57)</f>
        <v>0</v>
      </c>
    </row>
    <row r="58" spans="1:63" s="47" customFormat="1" ht="12.75">
      <c r="A58" s="7" t="s">
        <v>76</v>
      </c>
      <c r="B58" s="14" t="s">
        <v>19</v>
      </c>
      <c r="C58" s="119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20"/>
    </row>
    <row r="59" spans="1:65" s="47" customFormat="1" ht="12.75">
      <c r="A59" s="33"/>
      <c r="B59" s="34" t="s">
        <v>130</v>
      </c>
      <c r="C59" s="58">
        <v>0</v>
      </c>
      <c r="D59" s="80">
        <v>0</v>
      </c>
      <c r="E59" s="80">
        <v>0</v>
      </c>
      <c r="F59" s="80">
        <v>0</v>
      </c>
      <c r="G59" s="80">
        <v>0</v>
      </c>
      <c r="H59" s="80">
        <v>6.1935066681238675</v>
      </c>
      <c r="I59" s="80">
        <v>0.17024917483999993</v>
      </c>
      <c r="J59" s="95">
        <v>0</v>
      </c>
      <c r="K59" s="80">
        <v>0</v>
      </c>
      <c r="L59" s="80">
        <v>5.946245718171999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6.84327805660827</v>
      </c>
      <c r="S59" s="80">
        <v>1.62747538944</v>
      </c>
      <c r="T59" s="80">
        <v>0</v>
      </c>
      <c r="U59" s="80">
        <v>0</v>
      </c>
      <c r="V59" s="80">
        <v>4.047618284816001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0">
        <v>0</v>
      </c>
      <c r="BI59" s="80">
        <v>0</v>
      </c>
      <c r="BJ59" s="80">
        <v>0</v>
      </c>
      <c r="BK59" s="71">
        <f>SUM(C59:BJ59)</f>
        <v>24.828373292000137</v>
      </c>
      <c r="BM59" s="161"/>
    </row>
    <row r="60" spans="1:65" s="47" customFormat="1" ht="12.75">
      <c r="A60" s="33"/>
      <c r="B60" s="34" t="s">
        <v>131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11.463076977116884</v>
      </c>
      <c r="I60" s="80">
        <v>1.8010406486719988</v>
      </c>
      <c r="J60" s="95">
        <v>0</v>
      </c>
      <c r="K60" s="80">
        <v>0</v>
      </c>
      <c r="L60" s="80">
        <v>20.016042274441617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12.598910291790592</v>
      </c>
      <c r="S60" s="80">
        <v>3.0723320440219983</v>
      </c>
      <c r="T60" s="80"/>
      <c r="U60" s="80">
        <v>0</v>
      </c>
      <c r="V60" s="80">
        <v>8.849219992963993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0</v>
      </c>
      <c r="AZ60" s="80">
        <v>0</v>
      </c>
      <c r="BA60" s="80">
        <v>0</v>
      </c>
      <c r="BB60" s="80">
        <v>0</v>
      </c>
      <c r="BC60" s="80">
        <v>0</v>
      </c>
      <c r="BD60" s="80">
        <v>0</v>
      </c>
      <c r="BE60" s="80">
        <v>0</v>
      </c>
      <c r="BF60" s="80">
        <v>0</v>
      </c>
      <c r="BG60" s="80">
        <v>0</v>
      </c>
      <c r="BH60" s="80">
        <v>0</v>
      </c>
      <c r="BI60" s="80">
        <v>0</v>
      </c>
      <c r="BJ60" s="80">
        <v>0</v>
      </c>
      <c r="BK60" s="71">
        <f>SUM(C60:BJ60)</f>
        <v>57.80062222900708</v>
      </c>
      <c r="BM60" s="161"/>
    </row>
    <row r="61" spans="1:65" s="47" customFormat="1" ht="12.75">
      <c r="A61" s="33"/>
      <c r="B61" s="34" t="s">
        <v>132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141.83876146605093</v>
      </c>
      <c r="I61" s="80">
        <v>2657.6437704755967</v>
      </c>
      <c r="J61" s="80">
        <v>0.002195771544</v>
      </c>
      <c r="K61" s="80">
        <v>0</v>
      </c>
      <c r="L61" s="80">
        <v>452.0474399891273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104.71283229771268</v>
      </c>
      <c r="S61" s="80">
        <v>20.947321603111984</v>
      </c>
      <c r="T61" s="80"/>
      <c r="U61" s="80">
        <v>0</v>
      </c>
      <c r="V61" s="80">
        <v>156.84013585953204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0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0">
        <v>0</v>
      </c>
      <c r="BH61" s="80">
        <v>0</v>
      </c>
      <c r="BI61" s="80">
        <v>0</v>
      </c>
      <c r="BJ61" s="80">
        <v>0</v>
      </c>
      <c r="BK61" s="71">
        <f>SUM(C61:BJ61)</f>
        <v>3534.0324574626757</v>
      </c>
      <c r="BM61" s="161"/>
    </row>
    <row r="62" spans="1:65" s="47" customFormat="1" ht="12.75">
      <c r="A62" s="33"/>
      <c r="B62" s="34" t="s">
        <v>149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1.6879248420399962</v>
      </c>
      <c r="I62" s="95">
        <v>23.987261319539996</v>
      </c>
      <c r="J62" s="95">
        <v>0</v>
      </c>
      <c r="K62" s="95">
        <v>0</v>
      </c>
      <c r="L62" s="95">
        <v>1.740717397320001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1.1376430109839897</v>
      </c>
      <c r="S62" s="95">
        <v>1.8981695685159998</v>
      </c>
      <c r="T62" s="95"/>
      <c r="U62" s="95">
        <v>0</v>
      </c>
      <c r="V62" s="95">
        <v>0.5223423216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6">
        <f>SUM(C62:BJ62)</f>
        <v>30.974058459999984</v>
      </c>
      <c r="BM62" s="161"/>
    </row>
    <row r="63" spans="1:65" s="47" customFormat="1" ht="12.75">
      <c r="A63" s="36"/>
      <c r="B63" s="37" t="s">
        <v>85</v>
      </c>
      <c r="C63" s="59">
        <f>C59+C60+C61+C62</f>
        <v>0</v>
      </c>
      <c r="D63" s="61">
        <f aca="true" t="shared" si="10" ref="D63:BK63">D59+D60+D61+D62</f>
        <v>0</v>
      </c>
      <c r="E63" s="61">
        <f t="shared" si="10"/>
        <v>0</v>
      </c>
      <c r="F63" s="61">
        <f t="shared" si="10"/>
        <v>0</v>
      </c>
      <c r="G63" s="61">
        <f t="shared" si="10"/>
        <v>0</v>
      </c>
      <c r="H63" s="61">
        <f t="shared" si="10"/>
        <v>161.18326995333166</v>
      </c>
      <c r="I63" s="61">
        <f t="shared" si="10"/>
        <v>2683.6023216186486</v>
      </c>
      <c r="J63" s="61">
        <f t="shared" si="10"/>
        <v>0.002195771544</v>
      </c>
      <c r="K63" s="61">
        <f t="shared" si="10"/>
        <v>0</v>
      </c>
      <c r="L63" s="61">
        <f t="shared" si="10"/>
        <v>479.7504453790609</v>
      </c>
      <c r="M63" s="61">
        <f t="shared" si="10"/>
        <v>0</v>
      </c>
      <c r="N63" s="61">
        <f t="shared" si="10"/>
        <v>0</v>
      </c>
      <c r="O63" s="61">
        <f t="shared" si="10"/>
        <v>0</v>
      </c>
      <c r="P63" s="61">
        <f t="shared" si="10"/>
        <v>0</v>
      </c>
      <c r="Q63" s="61">
        <f t="shared" si="10"/>
        <v>0</v>
      </c>
      <c r="R63" s="61">
        <f t="shared" si="10"/>
        <v>125.29266365709553</v>
      </c>
      <c r="S63" s="61">
        <f t="shared" si="10"/>
        <v>27.545298605089982</v>
      </c>
      <c r="T63" s="61">
        <f t="shared" si="10"/>
        <v>0</v>
      </c>
      <c r="U63" s="61">
        <f t="shared" si="10"/>
        <v>0</v>
      </c>
      <c r="V63" s="61">
        <f t="shared" si="10"/>
        <v>170.25931645891205</v>
      </c>
      <c r="W63" s="61">
        <f t="shared" si="10"/>
        <v>0</v>
      </c>
      <c r="X63" s="61">
        <f t="shared" si="10"/>
        <v>0</v>
      </c>
      <c r="Y63" s="61">
        <f t="shared" si="10"/>
        <v>0</v>
      </c>
      <c r="Z63" s="61">
        <f t="shared" si="10"/>
        <v>0</v>
      </c>
      <c r="AA63" s="61">
        <f t="shared" si="10"/>
        <v>0</v>
      </c>
      <c r="AB63" s="61">
        <f t="shared" si="10"/>
        <v>0</v>
      </c>
      <c r="AC63" s="61">
        <f t="shared" si="10"/>
        <v>0</v>
      </c>
      <c r="AD63" s="61">
        <f t="shared" si="10"/>
        <v>0</v>
      </c>
      <c r="AE63" s="61">
        <f t="shared" si="10"/>
        <v>0</v>
      </c>
      <c r="AF63" s="61">
        <f t="shared" si="10"/>
        <v>0</v>
      </c>
      <c r="AG63" s="61">
        <f t="shared" si="10"/>
        <v>0</v>
      </c>
      <c r="AH63" s="61">
        <f t="shared" si="10"/>
        <v>0</v>
      </c>
      <c r="AI63" s="61">
        <f t="shared" si="10"/>
        <v>0</v>
      </c>
      <c r="AJ63" s="61">
        <f t="shared" si="10"/>
        <v>0</v>
      </c>
      <c r="AK63" s="61">
        <f t="shared" si="10"/>
        <v>0</v>
      </c>
      <c r="AL63" s="61">
        <f t="shared" si="10"/>
        <v>0</v>
      </c>
      <c r="AM63" s="61">
        <f t="shared" si="10"/>
        <v>0</v>
      </c>
      <c r="AN63" s="61">
        <f t="shared" si="10"/>
        <v>0</v>
      </c>
      <c r="AO63" s="61">
        <f t="shared" si="10"/>
        <v>0</v>
      </c>
      <c r="AP63" s="61">
        <f t="shared" si="10"/>
        <v>0</v>
      </c>
      <c r="AQ63" s="61">
        <f t="shared" si="10"/>
        <v>0</v>
      </c>
      <c r="AR63" s="61">
        <f t="shared" si="10"/>
        <v>0</v>
      </c>
      <c r="AS63" s="61">
        <f t="shared" si="10"/>
        <v>0</v>
      </c>
      <c r="AT63" s="61">
        <f t="shared" si="10"/>
        <v>0</v>
      </c>
      <c r="AU63" s="61">
        <f t="shared" si="10"/>
        <v>0</v>
      </c>
      <c r="AV63" s="61">
        <f t="shared" si="10"/>
        <v>0</v>
      </c>
      <c r="AW63" s="61">
        <f t="shared" si="10"/>
        <v>0</v>
      </c>
      <c r="AX63" s="61">
        <f t="shared" si="10"/>
        <v>0</v>
      </c>
      <c r="AY63" s="61">
        <f t="shared" si="10"/>
        <v>0</v>
      </c>
      <c r="AZ63" s="61">
        <f t="shared" si="10"/>
        <v>0</v>
      </c>
      <c r="BA63" s="61">
        <f t="shared" si="10"/>
        <v>0</v>
      </c>
      <c r="BB63" s="61">
        <f t="shared" si="10"/>
        <v>0</v>
      </c>
      <c r="BC63" s="61">
        <f t="shared" si="10"/>
        <v>0</v>
      </c>
      <c r="BD63" s="61">
        <f t="shared" si="10"/>
        <v>0</v>
      </c>
      <c r="BE63" s="61">
        <f t="shared" si="10"/>
        <v>0</v>
      </c>
      <c r="BF63" s="61">
        <f t="shared" si="10"/>
        <v>0</v>
      </c>
      <c r="BG63" s="61">
        <f t="shared" si="10"/>
        <v>0</v>
      </c>
      <c r="BH63" s="61">
        <f t="shared" si="10"/>
        <v>0</v>
      </c>
      <c r="BI63" s="61">
        <f t="shared" si="10"/>
        <v>0</v>
      </c>
      <c r="BJ63" s="61">
        <f t="shared" si="10"/>
        <v>0</v>
      </c>
      <c r="BK63" s="61">
        <f t="shared" si="10"/>
        <v>3647.635511443683</v>
      </c>
      <c r="BM63" s="161"/>
    </row>
    <row r="64" spans="1:63" s="47" customFormat="1" ht="12.75">
      <c r="A64" s="35"/>
      <c r="B64" s="38" t="s">
        <v>83</v>
      </c>
      <c r="C64" s="60">
        <f aca="true" t="shared" si="11" ref="C64:AH64">C57+C63</f>
        <v>0</v>
      </c>
      <c r="D64" s="62">
        <f t="shared" si="11"/>
        <v>0</v>
      </c>
      <c r="E64" s="60">
        <f t="shared" si="11"/>
        <v>0</v>
      </c>
      <c r="F64" s="60">
        <f t="shared" si="11"/>
        <v>0</v>
      </c>
      <c r="G64" s="60">
        <f t="shared" si="11"/>
        <v>0</v>
      </c>
      <c r="H64" s="60">
        <f t="shared" si="11"/>
        <v>161.18326995333166</v>
      </c>
      <c r="I64" s="60">
        <f t="shared" si="11"/>
        <v>2683.6023216186486</v>
      </c>
      <c r="J64" s="60">
        <f t="shared" si="11"/>
        <v>0.002195771544</v>
      </c>
      <c r="K64" s="60">
        <f t="shared" si="11"/>
        <v>0</v>
      </c>
      <c r="L64" s="60">
        <f t="shared" si="11"/>
        <v>479.7504453790609</v>
      </c>
      <c r="M64" s="60">
        <f t="shared" si="11"/>
        <v>0</v>
      </c>
      <c r="N64" s="60">
        <f t="shared" si="11"/>
        <v>0</v>
      </c>
      <c r="O64" s="60">
        <f t="shared" si="11"/>
        <v>0</v>
      </c>
      <c r="P64" s="60">
        <f t="shared" si="11"/>
        <v>0</v>
      </c>
      <c r="Q64" s="60">
        <f t="shared" si="11"/>
        <v>0</v>
      </c>
      <c r="R64" s="60">
        <f t="shared" si="11"/>
        <v>125.29266365709553</v>
      </c>
      <c r="S64" s="60">
        <f t="shared" si="11"/>
        <v>27.545298605089982</v>
      </c>
      <c r="T64" s="60">
        <f t="shared" si="11"/>
        <v>0</v>
      </c>
      <c r="U64" s="60">
        <f t="shared" si="11"/>
        <v>0</v>
      </c>
      <c r="V64" s="60">
        <f t="shared" si="11"/>
        <v>170.25931645891205</v>
      </c>
      <c r="W64" s="60">
        <f t="shared" si="11"/>
        <v>0</v>
      </c>
      <c r="X64" s="60">
        <f t="shared" si="11"/>
        <v>0</v>
      </c>
      <c r="Y64" s="60">
        <f t="shared" si="11"/>
        <v>0</v>
      </c>
      <c r="Z64" s="60">
        <f t="shared" si="11"/>
        <v>0</v>
      </c>
      <c r="AA64" s="60">
        <f t="shared" si="11"/>
        <v>0</v>
      </c>
      <c r="AB64" s="60">
        <f t="shared" si="11"/>
        <v>0</v>
      </c>
      <c r="AC64" s="60">
        <f t="shared" si="11"/>
        <v>0</v>
      </c>
      <c r="AD64" s="60">
        <f t="shared" si="11"/>
        <v>0</v>
      </c>
      <c r="AE64" s="60">
        <f t="shared" si="11"/>
        <v>0</v>
      </c>
      <c r="AF64" s="60">
        <f t="shared" si="11"/>
        <v>0</v>
      </c>
      <c r="AG64" s="60">
        <f t="shared" si="11"/>
        <v>0</v>
      </c>
      <c r="AH64" s="60">
        <f t="shared" si="11"/>
        <v>0</v>
      </c>
      <c r="AI64" s="60">
        <f aca="true" t="shared" si="12" ref="AI64:BJ64">AI57+AI63</f>
        <v>0</v>
      </c>
      <c r="AJ64" s="60">
        <f t="shared" si="12"/>
        <v>0</v>
      </c>
      <c r="AK64" s="60">
        <f t="shared" si="12"/>
        <v>0</v>
      </c>
      <c r="AL64" s="60">
        <f t="shared" si="12"/>
        <v>0</v>
      </c>
      <c r="AM64" s="60">
        <f t="shared" si="12"/>
        <v>0</v>
      </c>
      <c r="AN64" s="60">
        <f t="shared" si="12"/>
        <v>0</v>
      </c>
      <c r="AO64" s="60">
        <f t="shared" si="12"/>
        <v>0</v>
      </c>
      <c r="AP64" s="60">
        <f t="shared" si="12"/>
        <v>0</v>
      </c>
      <c r="AQ64" s="60">
        <f t="shared" si="12"/>
        <v>0</v>
      </c>
      <c r="AR64" s="60">
        <f t="shared" si="12"/>
        <v>0</v>
      </c>
      <c r="AS64" s="60">
        <f t="shared" si="12"/>
        <v>0</v>
      </c>
      <c r="AT64" s="60">
        <f t="shared" si="12"/>
        <v>0</v>
      </c>
      <c r="AU64" s="60">
        <f t="shared" si="12"/>
        <v>0</v>
      </c>
      <c r="AV64" s="60">
        <f t="shared" si="12"/>
        <v>0</v>
      </c>
      <c r="AW64" s="60">
        <f t="shared" si="12"/>
        <v>0</v>
      </c>
      <c r="AX64" s="60">
        <f t="shared" si="12"/>
        <v>0</v>
      </c>
      <c r="AY64" s="60">
        <f t="shared" si="12"/>
        <v>0</v>
      </c>
      <c r="AZ64" s="60">
        <f t="shared" si="12"/>
        <v>0</v>
      </c>
      <c r="BA64" s="60">
        <f t="shared" si="12"/>
        <v>0</v>
      </c>
      <c r="BB64" s="60">
        <f t="shared" si="12"/>
        <v>0</v>
      </c>
      <c r="BC64" s="60">
        <f t="shared" si="12"/>
        <v>0</v>
      </c>
      <c r="BD64" s="60">
        <f t="shared" si="12"/>
        <v>0</v>
      </c>
      <c r="BE64" s="60">
        <f t="shared" si="12"/>
        <v>0</v>
      </c>
      <c r="BF64" s="60">
        <f t="shared" si="12"/>
        <v>0</v>
      </c>
      <c r="BG64" s="60">
        <f t="shared" si="12"/>
        <v>0</v>
      </c>
      <c r="BH64" s="60">
        <f t="shared" si="12"/>
        <v>0</v>
      </c>
      <c r="BI64" s="60">
        <f t="shared" si="12"/>
        <v>0</v>
      </c>
      <c r="BJ64" s="60">
        <f t="shared" si="12"/>
        <v>0</v>
      </c>
      <c r="BK64" s="75">
        <f>SUM(C64:BJ64)</f>
        <v>3647.635511443683</v>
      </c>
    </row>
    <row r="65" spans="1:63" s="47" customFormat="1" ht="4.5" customHeight="1">
      <c r="A65" s="7"/>
      <c r="B65" s="14"/>
      <c r="C65" s="119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20"/>
    </row>
    <row r="66" spans="1:63" s="47" customFormat="1" ht="12.75">
      <c r="A66" s="7" t="s">
        <v>20</v>
      </c>
      <c r="B66" s="13" t="s">
        <v>21</v>
      </c>
      <c r="C66" s="119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20"/>
    </row>
    <row r="67" spans="1:63" s="47" customFormat="1" ht="12.75">
      <c r="A67" s="7" t="s">
        <v>75</v>
      </c>
      <c r="B67" s="14" t="s">
        <v>22</v>
      </c>
      <c r="C67" s="119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20"/>
    </row>
    <row r="68" spans="1:63" s="47" customFormat="1" ht="12.75">
      <c r="A68" s="7"/>
      <c r="B68" s="15" t="s">
        <v>36</v>
      </c>
      <c r="C68" s="56"/>
      <c r="D68" s="31"/>
      <c r="E68" s="31"/>
      <c r="F68" s="31"/>
      <c r="G68" s="57"/>
      <c r="H68" s="56"/>
      <c r="I68" s="31"/>
      <c r="J68" s="31"/>
      <c r="K68" s="31"/>
      <c r="L68" s="57"/>
      <c r="M68" s="56"/>
      <c r="N68" s="31"/>
      <c r="O68" s="31"/>
      <c r="P68" s="31"/>
      <c r="Q68" s="57"/>
      <c r="R68" s="56"/>
      <c r="S68" s="31"/>
      <c r="T68" s="31"/>
      <c r="U68" s="31"/>
      <c r="V68" s="57"/>
      <c r="W68" s="56"/>
      <c r="X68" s="31"/>
      <c r="Y68" s="31"/>
      <c r="Z68" s="31"/>
      <c r="AA68" s="57"/>
      <c r="AB68" s="56"/>
      <c r="AC68" s="31"/>
      <c r="AD68" s="31"/>
      <c r="AE68" s="31"/>
      <c r="AF68" s="57"/>
      <c r="AG68" s="56"/>
      <c r="AH68" s="31"/>
      <c r="AI68" s="31"/>
      <c r="AJ68" s="31"/>
      <c r="AK68" s="57"/>
      <c r="AL68" s="56"/>
      <c r="AM68" s="31"/>
      <c r="AN68" s="31"/>
      <c r="AO68" s="31"/>
      <c r="AP68" s="57"/>
      <c r="AQ68" s="56"/>
      <c r="AR68" s="31"/>
      <c r="AS68" s="31"/>
      <c r="AT68" s="31"/>
      <c r="AU68" s="57"/>
      <c r="AV68" s="56"/>
      <c r="AW68" s="31"/>
      <c r="AX68" s="31"/>
      <c r="AY68" s="31"/>
      <c r="AZ68" s="57"/>
      <c r="BA68" s="56"/>
      <c r="BB68" s="31"/>
      <c r="BC68" s="31"/>
      <c r="BD68" s="31"/>
      <c r="BE68" s="57"/>
      <c r="BF68" s="56"/>
      <c r="BG68" s="31"/>
      <c r="BH68" s="31"/>
      <c r="BI68" s="31"/>
      <c r="BJ68" s="57"/>
      <c r="BK68" s="70"/>
    </row>
    <row r="69" spans="1:63" s="47" customFormat="1" ht="12.75">
      <c r="A69" s="7"/>
      <c r="B69" s="16" t="s">
        <v>82</v>
      </c>
      <c r="C69" s="56"/>
      <c r="D69" s="31"/>
      <c r="E69" s="31"/>
      <c r="F69" s="31"/>
      <c r="G69" s="57"/>
      <c r="H69" s="56"/>
      <c r="I69" s="31"/>
      <c r="J69" s="31"/>
      <c r="K69" s="31"/>
      <c r="L69" s="57"/>
      <c r="M69" s="56"/>
      <c r="N69" s="31"/>
      <c r="O69" s="31"/>
      <c r="P69" s="31"/>
      <c r="Q69" s="57"/>
      <c r="R69" s="56"/>
      <c r="S69" s="31"/>
      <c r="T69" s="31"/>
      <c r="U69" s="31"/>
      <c r="V69" s="57"/>
      <c r="W69" s="56"/>
      <c r="X69" s="31"/>
      <c r="Y69" s="31"/>
      <c r="Z69" s="31"/>
      <c r="AA69" s="57"/>
      <c r="AB69" s="56"/>
      <c r="AC69" s="31"/>
      <c r="AD69" s="31"/>
      <c r="AE69" s="31"/>
      <c r="AF69" s="57"/>
      <c r="AG69" s="56"/>
      <c r="AH69" s="31"/>
      <c r="AI69" s="31"/>
      <c r="AJ69" s="31"/>
      <c r="AK69" s="57"/>
      <c r="AL69" s="56"/>
      <c r="AM69" s="31"/>
      <c r="AN69" s="31"/>
      <c r="AO69" s="31"/>
      <c r="AP69" s="57"/>
      <c r="AQ69" s="56"/>
      <c r="AR69" s="31"/>
      <c r="AS69" s="31"/>
      <c r="AT69" s="31"/>
      <c r="AU69" s="57"/>
      <c r="AV69" s="56"/>
      <c r="AW69" s="31"/>
      <c r="AX69" s="31"/>
      <c r="AY69" s="31"/>
      <c r="AZ69" s="57"/>
      <c r="BA69" s="56"/>
      <c r="BB69" s="31"/>
      <c r="BC69" s="31"/>
      <c r="BD69" s="31"/>
      <c r="BE69" s="57"/>
      <c r="BF69" s="56"/>
      <c r="BG69" s="31"/>
      <c r="BH69" s="31"/>
      <c r="BI69" s="31"/>
      <c r="BJ69" s="57"/>
      <c r="BK69" s="70"/>
    </row>
    <row r="70" spans="1:63" s="47" customFormat="1" ht="4.5" customHeight="1">
      <c r="A70" s="7"/>
      <c r="B70" s="18"/>
      <c r="C70" s="119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20"/>
    </row>
    <row r="71" spans="1:65" s="164" customFormat="1" ht="12.75">
      <c r="A71" s="35"/>
      <c r="B71" s="39" t="s">
        <v>98</v>
      </c>
      <c r="C71" s="63">
        <f aca="true" t="shared" si="13" ref="C71:AH71">C26+C47+C64</f>
        <v>0</v>
      </c>
      <c r="D71" s="63">
        <f t="shared" si="13"/>
        <v>1567.465888397532</v>
      </c>
      <c r="E71" s="63">
        <f t="shared" si="13"/>
        <v>0</v>
      </c>
      <c r="F71" s="63">
        <f t="shared" si="13"/>
        <v>0</v>
      </c>
      <c r="G71" s="63">
        <f t="shared" si="13"/>
        <v>0</v>
      </c>
      <c r="H71" s="63">
        <f t="shared" si="13"/>
        <v>2289.617576731535</v>
      </c>
      <c r="I71" s="63">
        <f t="shared" si="13"/>
        <v>4533.8950402636</v>
      </c>
      <c r="J71" s="63">
        <f t="shared" si="13"/>
        <v>0.037372278143999994</v>
      </c>
      <c r="K71" s="63">
        <f t="shared" si="13"/>
        <v>0</v>
      </c>
      <c r="L71" s="63">
        <f t="shared" si="13"/>
        <v>3551.4979890866507</v>
      </c>
      <c r="M71" s="63">
        <f t="shared" si="13"/>
        <v>0</v>
      </c>
      <c r="N71" s="63">
        <f t="shared" si="13"/>
        <v>0</v>
      </c>
      <c r="O71" s="63">
        <f t="shared" si="13"/>
        <v>0</v>
      </c>
      <c r="P71" s="63">
        <f t="shared" si="13"/>
        <v>0</v>
      </c>
      <c r="Q71" s="63">
        <f t="shared" si="13"/>
        <v>0</v>
      </c>
      <c r="R71" s="63">
        <f t="shared" si="13"/>
        <v>719.9166709193048</v>
      </c>
      <c r="S71" s="63">
        <f t="shared" si="13"/>
        <v>49.67701831205088</v>
      </c>
      <c r="T71" s="63">
        <f t="shared" si="13"/>
        <v>0</v>
      </c>
      <c r="U71" s="63">
        <f t="shared" si="13"/>
        <v>0</v>
      </c>
      <c r="V71" s="63">
        <f t="shared" si="13"/>
        <v>304.79241598406463</v>
      </c>
      <c r="W71" s="63">
        <f t="shared" si="13"/>
        <v>0</v>
      </c>
      <c r="X71" s="63">
        <f t="shared" si="13"/>
        <v>0.0224822196999</v>
      </c>
      <c r="Y71" s="63">
        <f t="shared" si="13"/>
        <v>0</v>
      </c>
      <c r="Z71" s="63">
        <f t="shared" si="13"/>
        <v>0</v>
      </c>
      <c r="AA71" s="63">
        <f t="shared" si="13"/>
        <v>0</v>
      </c>
      <c r="AB71" s="63">
        <f t="shared" si="13"/>
        <v>36.9760948493951</v>
      </c>
      <c r="AC71" s="63">
        <f t="shared" si="13"/>
        <v>103.36481178186342</v>
      </c>
      <c r="AD71" s="63">
        <f t="shared" si="13"/>
        <v>0</v>
      </c>
      <c r="AE71" s="63">
        <f t="shared" si="13"/>
        <v>0</v>
      </c>
      <c r="AF71" s="63">
        <f t="shared" si="13"/>
        <v>292.9075089941277</v>
      </c>
      <c r="AG71" s="63">
        <f t="shared" si="13"/>
        <v>0</v>
      </c>
      <c r="AH71" s="63">
        <f t="shared" si="13"/>
        <v>0</v>
      </c>
      <c r="AI71" s="63">
        <f aca="true" t="shared" si="14" ref="AI71:BJ71">AI26+AI47+AI64</f>
        <v>0</v>
      </c>
      <c r="AJ71" s="63">
        <f t="shared" si="14"/>
        <v>0</v>
      </c>
      <c r="AK71" s="63">
        <f t="shared" si="14"/>
        <v>0</v>
      </c>
      <c r="AL71" s="63">
        <f t="shared" si="14"/>
        <v>0.5702458199327</v>
      </c>
      <c r="AM71" s="63">
        <f t="shared" si="14"/>
        <v>0.3645026059999</v>
      </c>
      <c r="AN71" s="63">
        <f t="shared" si="14"/>
        <v>0</v>
      </c>
      <c r="AO71" s="63">
        <f t="shared" si="14"/>
        <v>0</v>
      </c>
      <c r="AP71" s="63">
        <f t="shared" si="14"/>
        <v>6.1200366568322995</v>
      </c>
      <c r="AQ71" s="63">
        <f t="shared" si="14"/>
        <v>0</v>
      </c>
      <c r="AR71" s="63">
        <f t="shared" si="14"/>
        <v>2.1482473982652</v>
      </c>
      <c r="AS71" s="63">
        <f t="shared" si="14"/>
        <v>0</v>
      </c>
      <c r="AT71" s="63">
        <f t="shared" si="14"/>
        <v>0</v>
      </c>
      <c r="AU71" s="63">
        <f t="shared" si="14"/>
        <v>0</v>
      </c>
      <c r="AV71" s="63">
        <f t="shared" si="14"/>
        <v>5015.1343173668265</v>
      </c>
      <c r="AW71" s="63">
        <f t="shared" si="14"/>
        <v>881.8861188933415</v>
      </c>
      <c r="AX71" s="63">
        <f t="shared" si="14"/>
        <v>23.3689198091</v>
      </c>
      <c r="AY71" s="63">
        <f t="shared" si="14"/>
        <v>0</v>
      </c>
      <c r="AZ71" s="63">
        <f t="shared" si="14"/>
        <v>4462.262648672461</v>
      </c>
      <c r="BA71" s="63">
        <f t="shared" si="14"/>
        <v>0</v>
      </c>
      <c r="BB71" s="63">
        <f t="shared" si="14"/>
        <v>0</v>
      </c>
      <c r="BC71" s="63">
        <f t="shared" si="14"/>
        <v>0</v>
      </c>
      <c r="BD71" s="63">
        <f t="shared" si="14"/>
        <v>0</v>
      </c>
      <c r="BE71" s="63">
        <f t="shared" si="14"/>
        <v>0</v>
      </c>
      <c r="BF71" s="63">
        <f t="shared" si="14"/>
        <v>1598.9532203161104</v>
      </c>
      <c r="BG71" s="63">
        <f t="shared" si="14"/>
        <v>136.03247679758584</v>
      </c>
      <c r="BH71" s="63">
        <f t="shared" si="14"/>
        <v>0</v>
      </c>
      <c r="BI71" s="63">
        <f t="shared" si="14"/>
        <v>0</v>
      </c>
      <c r="BJ71" s="63">
        <f t="shared" si="14"/>
        <v>485.4928105136503</v>
      </c>
      <c r="BK71" s="103">
        <f>SUM(C71:BJ71)</f>
        <v>26062.504414668078</v>
      </c>
      <c r="BM71" s="166"/>
    </row>
    <row r="72" spans="1:63" s="47" customFormat="1" ht="4.5" customHeight="1">
      <c r="A72" s="7"/>
      <c r="B72" s="19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8"/>
    </row>
    <row r="73" spans="1:63" s="47" customFormat="1" ht="14.25" customHeight="1">
      <c r="A73" s="7" t="s">
        <v>5</v>
      </c>
      <c r="B73" s="20" t="s">
        <v>24</v>
      </c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8"/>
    </row>
    <row r="74" spans="1:65" s="47" customFormat="1" ht="12.75">
      <c r="A74" s="33"/>
      <c r="B74" s="34" t="s">
        <v>138</v>
      </c>
      <c r="C74" s="78">
        <v>0</v>
      </c>
      <c r="D74" s="78">
        <v>1.2525887483333</v>
      </c>
      <c r="E74" s="78">
        <v>0</v>
      </c>
      <c r="F74" s="78">
        <v>0</v>
      </c>
      <c r="G74" s="79">
        <v>0</v>
      </c>
      <c r="H74" s="80">
        <v>331.54636211024086</v>
      </c>
      <c r="I74" s="78">
        <v>177.09316919633122</v>
      </c>
      <c r="J74" s="78">
        <v>0</v>
      </c>
      <c r="K74" s="78">
        <v>0</v>
      </c>
      <c r="L74" s="79">
        <v>631.1868030488605</v>
      </c>
      <c r="M74" s="80">
        <v>0</v>
      </c>
      <c r="N74" s="78">
        <v>0</v>
      </c>
      <c r="O74" s="78">
        <v>0</v>
      </c>
      <c r="P74" s="78">
        <v>0</v>
      </c>
      <c r="Q74" s="79">
        <v>0</v>
      </c>
      <c r="R74" s="80">
        <v>132.13208244918656</v>
      </c>
      <c r="S74" s="78">
        <v>7.336723448632201</v>
      </c>
      <c r="T74" s="78">
        <v>0</v>
      </c>
      <c r="U74" s="78">
        <v>0</v>
      </c>
      <c r="V74" s="81">
        <v>43.1632352659308</v>
      </c>
      <c r="W74" s="82">
        <v>0</v>
      </c>
      <c r="X74" s="78">
        <v>0</v>
      </c>
      <c r="Y74" s="78">
        <v>0</v>
      </c>
      <c r="Z74" s="78">
        <v>0</v>
      </c>
      <c r="AA74" s="79">
        <v>0</v>
      </c>
      <c r="AB74" s="80">
        <v>0.9264862339329001</v>
      </c>
      <c r="AC74" s="78">
        <v>0.7842318894997</v>
      </c>
      <c r="AD74" s="78">
        <v>0</v>
      </c>
      <c r="AE74" s="78">
        <v>0</v>
      </c>
      <c r="AF74" s="79">
        <v>7.2960980920329</v>
      </c>
      <c r="AG74" s="80">
        <v>0</v>
      </c>
      <c r="AH74" s="78">
        <v>0</v>
      </c>
      <c r="AI74" s="78">
        <v>0</v>
      </c>
      <c r="AJ74" s="78">
        <v>0</v>
      </c>
      <c r="AK74" s="79">
        <v>0</v>
      </c>
      <c r="AL74" s="80">
        <v>0</v>
      </c>
      <c r="AM74" s="78">
        <v>0</v>
      </c>
      <c r="AN74" s="78">
        <v>0</v>
      </c>
      <c r="AO74" s="78">
        <v>0</v>
      </c>
      <c r="AP74" s="79">
        <v>6.1960391132665995</v>
      </c>
      <c r="AQ74" s="80">
        <v>0</v>
      </c>
      <c r="AR74" s="78">
        <v>0.0020342286666</v>
      </c>
      <c r="AS74" s="78">
        <v>0</v>
      </c>
      <c r="AT74" s="78">
        <v>0</v>
      </c>
      <c r="AU74" s="79">
        <v>0</v>
      </c>
      <c r="AV74" s="80">
        <v>247.8532737040499</v>
      </c>
      <c r="AW74" s="78">
        <v>91.77941594591876</v>
      </c>
      <c r="AX74" s="78">
        <v>0</v>
      </c>
      <c r="AY74" s="78">
        <v>0</v>
      </c>
      <c r="AZ74" s="79">
        <v>521.8904556214546</v>
      </c>
      <c r="BA74" s="80">
        <v>0</v>
      </c>
      <c r="BB74" s="78">
        <v>0</v>
      </c>
      <c r="BC74" s="78">
        <v>0</v>
      </c>
      <c r="BD74" s="78">
        <v>0</v>
      </c>
      <c r="BE74" s="79">
        <v>0</v>
      </c>
      <c r="BF74" s="80">
        <v>69.74484294545904</v>
      </c>
      <c r="BG74" s="78">
        <v>104.75943390896195</v>
      </c>
      <c r="BH74" s="78">
        <v>0</v>
      </c>
      <c r="BI74" s="78">
        <v>0</v>
      </c>
      <c r="BJ74" s="79">
        <v>44.60513681022263</v>
      </c>
      <c r="BK74" s="71">
        <f>SUM(C74:BJ74)</f>
        <v>2419.5484127609807</v>
      </c>
      <c r="BM74" s="161"/>
    </row>
    <row r="75" spans="1:65" s="47" customFormat="1" ht="12.75">
      <c r="A75" s="111"/>
      <c r="B75" s="34" t="s">
        <v>150</v>
      </c>
      <c r="C75" s="93">
        <v>0</v>
      </c>
      <c r="D75" s="93">
        <v>0.5054260617999999</v>
      </c>
      <c r="E75" s="93">
        <v>0</v>
      </c>
      <c r="F75" s="93">
        <v>0</v>
      </c>
      <c r="G75" s="79">
        <v>0</v>
      </c>
      <c r="H75" s="82">
        <v>2.869237102692877</v>
      </c>
      <c r="I75" s="93">
        <v>0.36961731146649995</v>
      </c>
      <c r="J75" s="93">
        <v>0</v>
      </c>
      <c r="K75" s="93">
        <v>0</v>
      </c>
      <c r="L75" s="79">
        <v>3.6602296070992</v>
      </c>
      <c r="M75" s="82">
        <v>0</v>
      </c>
      <c r="N75" s="93">
        <v>0</v>
      </c>
      <c r="O75" s="93">
        <v>0</v>
      </c>
      <c r="P75" s="93">
        <v>0</v>
      </c>
      <c r="Q75" s="79">
        <v>0</v>
      </c>
      <c r="R75" s="82">
        <v>2.076294814630299</v>
      </c>
      <c r="S75" s="93">
        <v>0.0312738262666</v>
      </c>
      <c r="T75" s="93">
        <v>0</v>
      </c>
      <c r="U75" s="93">
        <v>0</v>
      </c>
      <c r="V75" s="79">
        <v>0.24095733729979996</v>
      </c>
      <c r="W75" s="82">
        <v>0</v>
      </c>
      <c r="X75" s="93">
        <v>0</v>
      </c>
      <c r="Y75" s="93">
        <v>0</v>
      </c>
      <c r="Z75" s="93">
        <v>0</v>
      </c>
      <c r="AA75" s="79">
        <v>0</v>
      </c>
      <c r="AB75" s="82">
        <v>0.0195026574332</v>
      </c>
      <c r="AC75" s="93">
        <v>0</v>
      </c>
      <c r="AD75" s="93">
        <v>0</v>
      </c>
      <c r="AE75" s="93">
        <v>0</v>
      </c>
      <c r="AF75" s="79">
        <v>0.1746112749</v>
      </c>
      <c r="AG75" s="82">
        <v>0</v>
      </c>
      <c r="AH75" s="93">
        <v>0</v>
      </c>
      <c r="AI75" s="93">
        <v>0</v>
      </c>
      <c r="AJ75" s="93">
        <v>0</v>
      </c>
      <c r="AK75" s="79">
        <v>0</v>
      </c>
      <c r="AL75" s="82">
        <v>0.0018891333</v>
      </c>
      <c r="AM75" s="93">
        <v>0</v>
      </c>
      <c r="AN75" s="93">
        <v>0</v>
      </c>
      <c r="AO75" s="93">
        <v>0</v>
      </c>
      <c r="AP75" s="79">
        <v>0</v>
      </c>
      <c r="AQ75" s="82">
        <v>0</v>
      </c>
      <c r="AR75" s="93">
        <v>0</v>
      </c>
      <c r="AS75" s="93">
        <v>0</v>
      </c>
      <c r="AT75" s="93">
        <v>0</v>
      </c>
      <c r="AU75" s="79">
        <v>0</v>
      </c>
      <c r="AV75" s="82">
        <v>3.7113962531897955</v>
      </c>
      <c r="AW75" s="93">
        <v>2.455697600632899</v>
      </c>
      <c r="AX75" s="93">
        <v>0</v>
      </c>
      <c r="AY75" s="93">
        <v>0</v>
      </c>
      <c r="AZ75" s="79">
        <v>8.935744852331101</v>
      </c>
      <c r="BA75" s="82">
        <v>0</v>
      </c>
      <c r="BB75" s="93">
        <v>0</v>
      </c>
      <c r="BC75" s="93">
        <v>0</v>
      </c>
      <c r="BD75" s="93">
        <v>0</v>
      </c>
      <c r="BE75" s="79">
        <v>0</v>
      </c>
      <c r="BF75" s="82">
        <v>1.7920050497921978</v>
      </c>
      <c r="BG75" s="93">
        <v>0.34719231583310006</v>
      </c>
      <c r="BH75" s="93">
        <v>0</v>
      </c>
      <c r="BI75" s="93">
        <v>0</v>
      </c>
      <c r="BJ75" s="79">
        <v>1.1713008736657997</v>
      </c>
      <c r="BK75" s="96">
        <f>SUM(C75:BJ75)</f>
        <v>28.362376072333376</v>
      </c>
      <c r="BM75" s="161"/>
    </row>
    <row r="76" spans="1:65" s="47" customFormat="1" ht="12.75">
      <c r="A76" s="111"/>
      <c r="B76" s="34" t="s">
        <v>151</v>
      </c>
      <c r="C76" s="93">
        <v>0</v>
      </c>
      <c r="D76" s="93">
        <v>0.5071266437</v>
      </c>
      <c r="E76" s="93">
        <v>0</v>
      </c>
      <c r="F76" s="93">
        <v>0</v>
      </c>
      <c r="G76" s="79">
        <v>0</v>
      </c>
      <c r="H76" s="82">
        <v>0.8529731197639999</v>
      </c>
      <c r="I76" s="93">
        <v>0.5324829755999001</v>
      </c>
      <c r="J76" s="93">
        <v>0</v>
      </c>
      <c r="K76" s="93">
        <v>0</v>
      </c>
      <c r="L76" s="79">
        <v>3.5039963738663</v>
      </c>
      <c r="M76" s="82">
        <v>0</v>
      </c>
      <c r="N76" s="93">
        <v>0</v>
      </c>
      <c r="O76" s="93">
        <v>0</v>
      </c>
      <c r="P76" s="93">
        <v>0</v>
      </c>
      <c r="Q76" s="79">
        <v>0</v>
      </c>
      <c r="R76" s="82">
        <v>0.5787405812644999</v>
      </c>
      <c r="S76" s="93">
        <v>2.0286079999999997</v>
      </c>
      <c r="T76" s="93">
        <v>0</v>
      </c>
      <c r="U76" s="93">
        <v>0</v>
      </c>
      <c r="V76" s="79">
        <v>2.0670720887665994</v>
      </c>
      <c r="W76" s="82">
        <v>0</v>
      </c>
      <c r="X76" s="93">
        <v>0</v>
      </c>
      <c r="Y76" s="93">
        <v>0</v>
      </c>
      <c r="Z76" s="93">
        <v>0</v>
      </c>
      <c r="AA76" s="79">
        <v>0</v>
      </c>
      <c r="AB76" s="82">
        <v>0.0018904611333000001</v>
      </c>
      <c r="AC76" s="93">
        <v>0</v>
      </c>
      <c r="AD76" s="93">
        <v>0</v>
      </c>
      <c r="AE76" s="93">
        <v>0</v>
      </c>
      <c r="AF76" s="79">
        <v>0.1833584335</v>
      </c>
      <c r="AG76" s="82">
        <v>0</v>
      </c>
      <c r="AH76" s="93">
        <v>0</v>
      </c>
      <c r="AI76" s="93">
        <v>0</v>
      </c>
      <c r="AJ76" s="93">
        <v>0</v>
      </c>
      <c r="AK76" s="79">
        <v>0</v>
      </c>
      <c r="AL76" s="82">
        <v>0</v>
      </c>
      <c r="AM76" s="93">
        <v>0</v>
      </c>
      <c r="AN76" s="93">
        <v>0</v>
      </c>
      <c r="AO76" s="93">
        <v>0</v>
      </c>
      <c r="AP76" s="79">
        <v>0</v>
      </c>
      <c r="AQ76" s="82">
        <v>0</v>
      </c>
      <c r="AR76" s="93">
        <v>0</v>
      </c>
      <c r="AS76" s="93">
        <v>0</v>
      </c>
      <c r="AT76" s="93">
        <v>0</v>
      </c>
      <c r="AU76" s="79">
        <v>0</v>
      </c>
      <c r="AV76" s="82">
        <v>1.3270276216119838</v>
      </c>
      <c r="AW76" s="93">
        <v>7.3395249670329</v>
      </c>
      <c r="AX76" s="93">
        <v>0</v>
      </c>
      <c r="AY76" s="93">
        <v>0</v>
      </c>
      <c r="AZ76" s="79">
        <v>12.731443189798597</v>
      </c>
      <c r="BA76" s="82">
        <v>0</v>
      </c>
      <c r="BB76" s="93">
        <v>0</v>
      </c>
      <c r="BC76" s="93">
        <v>0</v>
      </c>
      <c r="BD76" s="93">
        <v>0</v>
      </c>
      <c r="BE76" s="79">
        <v>0</v>
      </c>
      <c r="BF76" s="82">
        <v>0.5315561220624002</v>
      </c>
      <c r="BG76" s="93">
        <v>0.0101366099332</v>
      </c>
      <c r="BH76" s="93">
        <v>0</v>
      </c>
      <c r="BI76" s="93">
        <v>0</v>
      </c>
      <c r="BJ76" s="79">
        <v>0.8411386038663</v>
      </c>
      <c r="BK76" s="96">
        <f>SUM(C76:BJ76)</f>
        <v>33.03707579189998</v>
      </c>
      <c r="BM76" s="161"/>
    </row>
    <row r="77" spans="1:63" s="164" customFormat="1" ht="13.5" thickBot="1">
      <c r="A77" s="83"/>
      <c r="B77" s="84" t="s">
        <v>82</v>
      </c>
      <c r="C77" s="112">
        <f>SUM(C74:C76)</f>
        <v>0</v>
      </c>
      <c r="D77" s="112">
        <f aca="true" t="shared" si="15" ref="D77:BK77">SUM(D74:D76)</f>
        <v>2.2651414538333</v>
      </c>
      <c r="E77" s="112">
        <f t="shared" si="15"/>
        <v>0</v>
      </c>
      <c r="F77" s="112">
        <f t="shared" si="15"/>
        <v>0</v>
      </c>
      <c r="G77" s="112">
        <f t="shared" si="15"/>
        <v>0</v>
      </c>
      <c r="H77" s="112">
        <f t="shared" si="15"/>
        <v>335.2685723326977</v>
      </c>
      <c r="I77" s="112">
        <f t="shared" si="15"/>
        <v>177.9952694833976</v>
      </c>
      <c r="J77" s="112">
        <f t="shared" si="15"/>
        <v>0</v>
      </c>
      <c r="K77" s="112">
        <f t="shared" si="15"/>
        <v>0</v>
      </c>
      <c r="L77" s="112">
        <f t="shared" si="15"/>
        <v>638.3510290298259</v>
      </c>
      <c r="M77" s="112">
        <f t="shared" si="15"/>
        <v>0</v>
      </c>
      <c r="N77" s="112">
        <f t="shared" si="15"/>
        <v>0</v>
      </c>
      <c r="O77" s="112">
        <f t="shared" si="15"/>
        <v>0</v>
      </c>
      <c r="P77" s="112">
        <f t="shared" si="15"/>
        <v>0</v>
      </c>
      <c r="Q77" s="112">
        <f t="shared" si="15"/>
        <v>0</v>
      </c>
      <c r="R77" s="112">
        <f t="shared" si="15"/>
        <v>134.78711784508135</v>
      </c>
      <c r="S77" s="112">
        <f t="shared" si="15"/>
        <v>9.3966052748988</v>
      </c>
      <c r="T77" s="112">
        <f t="shared" si="15"/>
        <v>0</v>
      </c>
      <c r="U77" s="112">
        <f t="shared" si="15"/>
        <v>0</v>
      </c>
      <c r="V77" s="112">
        <f t="shared" si="15"/>
        <v>45.4712646919972</v>
      </c>
      <c r="W77" s="112">
        <f t="shared" si="15"/>
        <v>0</v>
      </c>
      <c r="X77" s="112">
        <f t="shared" si="15"/>
        <v>0</v>
      </c>
      <c r="Y77" s="112">
        <f t="shared" si="15"/>
        <v>0</v>
      </c>
      <c r="Z77" s="112">
        <f t="shared" si="15"/>
        <v>0</v>
      </c>
      <c r="AA77" s="112">
        <f t="shared" si="15"/>
        <v>0</v>
      </c>
      <c r="AB77" s="112">
        <f t="shared" si="15"/>
        <v>0.9478793524994001</v>
      </c>
      <c r="AC77" s="112">
        <f t="shared" si="15"/>
        <v>0.7842318894997</v>
      </c>
      <c r="AD77" s="112">
        <f t="shared" si="15"/>
        <v>0</v>
      </c>
      <c r="AE77" s="112">
        <f t="shared" si="15"/>
        <v>0</v>
      </c>
      <c r="AF77" s="112">
        <f t="shared" si="15"/>
        <v>7.6540678004329</v>
      </c>
      <c r="AG77" s="112">
        <f t="shared" si="15"/>
        <v>0</v>
      </c>
      <c r="AH77" s="112">
        <f t="shared" si="15"/>
        <v>0</v>
      </c>
      <c r="AI77" s="112">
        <f t="shared" si="15"/>
        <v>0</v>
      </c>
      <c r="AJ77" s="112">
        <f t="shared" si="15"/>
        <v>0</v>
      </c>
      <c r="AK77" s="112">
        <f t="shared" si="15"/>
        <v>0</v>
      </c>
      <c r="AL77" s="112">
        <f t="shared" si="15"/>
        <v>0.0018891333</v>
      </c>
      <c r="AM77" s="112">
        <f t="shared" si="15"/>
        <v>0</v>
      </c>
      <c r="AN77" s="112">
        <f t="shared" si="15"/>
        <v>0</v>
      </c>
      <c r="AO77" s="112">
        <f t="shared" si="15"/>
        <v>0</v>
      </c>
      <c r="AP77" s="112">
        <f t="shared" si="15"/>
        <v>6.1960391132665995</v>
      </c>
      <c r="AQ77" s="112">
        <f t="shared" si="15"/>
        <v>0</v>
      </c>
      <c r="AR77" s="112">
        <f t="shared" si="15"/>
        <v>0.0020342286666</v>
      </c>
      <c r="AS77" s="112">
        <f t="shared" si="15"/>
        <v>0</v>
      </c>
      <c r="AT77" s="112">
        <f t="shared" si="15"/>
        <v>0</v>
      </c>
      <c r="AU77" s="112">
        <f t="shared" si="15"/>
        <v>0</v>
      </c>
      <c r="AV77" s="112">
        <f t="shared" si="15"/>
        <v>252.8916975788517</v>
      </c>
      <c r="AW77" s="112">
        <f t="shared" si="15"/>
        <v>101.57463851358456</v>
      </c>
      <c r="AX77" s="112">
        <f t="shared" si="15"/>
        <v>0</v>
      </c>
      <c r="AY77" s="112">
        <f t="shared" si="15"/>
        <v>0</v>
      </c>
      <c r="AZ77" s="112">
        <f t="shared" si="15"/>
        <v>543.5576436635844</v>
      </c>
      <c r="BA77" s="112">
        <f t="shared" si="15"/>
        <v>0</v>
      </c>
      <c r="BB77" s="112">
        <f t="shared" si="15"/>
        <v>0</v>
      </c>
      <c r="BC77" s="112">
        <f t="shared" si="15"/>
        <v>0</v>
      </c>
      <c r="BD77" s="112">
        <f t="shared" si="15"/>
        <v>0</v>
      </c>
      <c r="BE77" s="112">
        <f t="shared" si="15"/>
        <v>0</v>
      </c>
      <c r="BF77" s="112">
        <f t="shared" si="15"/>
        <v>72.06840411731363</v>
      </c>
      <c r="BG77" s="112">
        <f t="shared" si="15"/>
        <v>105.11676283472825</v>
      </c>
      <c r="BH77" s="112">
        <f t="shared" si="15"/>
        <v>0</v>
      </c>
      <c r="BI77" s="112">
        <f t="shared" si="15"/>
        <v>0</v>
      </c>
      <c r="BJ77" s="112">
        <f t="shared" si="15"/>
        <v>46.61757628775473</v>
      </c>
      <c r="BK77" s="112">
        <f t="shared" si="15"/>
        <v>2480.947864625214</v>
      </c>
    </row>
    <row r="78" spans="1:63" s="47" customFormat="1" ht="6" customHeight="1">
      <c r="A78" s="4"/>
      <c r="B78" s="12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76"/>
    </row>
    <row r="79" spans="1:63" s="47" customFormat="1" ht="12.75">
      <c r="A79" s="4"/>
      <c r="B79" s="4" t="s">
        <v>136</v>
      </c>
      <c r="C79" s="64"/>
      <c r="D79" s="64"/>
      <c r="E79" s="64"/>
      <c r="F79" s="64"/>
      <c r="G79" s="64"/>
      <c r="H79" s="64"/>
      <c r="I79" s="64"/>
      <c r="J79" s="64"/>
      <c r="K79" s="64"/>
      <c r="L79" s="65" t="s">
        <v>37</v>
      </c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76"/>
    </row>
    <row r="80" spans="1:63" s="47" customFormat="1" ht="12.75">
      <c r="A80" s="4"/>
      <c r="B80" s="4" t="s">
        <v>137</v>
      </c>
      <c r="C80" s="64"/>
      <c r="D80" s="64"/>
      <c r="E80" s="64"/>
      <c r="F80" s="64"/>
      <c r="G80" s="64"/>
      <c r="H80" s="64"/>
      <c r="I80" s="64"/>
      <c r="J80" s="64"/>
      <c r="K80" s="64"/>
      <c r="L80" s="66" t="s">
        <v>29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91"/>
    </row>
    <row r="81" spans="1:63" s="47" customFormat="1" ht="12.75">
      <c r="A81" s="2"/>
      <c r="B81" s="2"/>
      <c r="C81" s="64"/>
      <c r="D81" s="64"/>
      <c r="E81" s="64"/>
      <c r="F81" s="64"/>
      <c r="G81" s="64"/>
      <c r="H81" s="64"/>
      <c r="I81" s="64"/>
      <c r="J81" s="64"/>
      <c r="K81" s="64"/>
      <c r="L81" s="66" t="s">
        <v>30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</row>
    <row r="82" spans="1:63" s="47" customFormat="1" ht="12.75">
      <c r="A82" s="2"/>
      <c r="B82" s="4" t="s">
        <v>32</v>
      </c>
      <c r="C82" s="64"/>
      <c r="D82" s="64"/>
      <c r="E82" s="64"/>
      <c r="F82" s="64"/>
      <c r="G82" s="64"/>
      <c r="H82" s="64"/>
      <c r="I82" s="64"/>
      <c r="J82" s="64"/>
      <c r="K82" s="64"/>
      <c r="L82" s="66" t="s">
        <v>97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76"/>
    </row>
    <row r="83" spans="1:63" s="47" customFormat="1" ht="12.75">
      <c r="A83" s="2"/>
      <c r="B83" s="4" t="s">
        <v>33</v>
      </c>
      <c r="C83" s="64"/>
      <c r="D83" s="64"/>
      <c r="E83" s="64"/>
      <c r="F83" s="64"/>
      <c r="G83" s="64"/>
      <c r="H83" s="64"/>
      <c r="I83" s="64"/>
      <c r="J83" s="64"/>
      <c r="K83" s="64"/>
      <c r="L83" s="66" t="s">
        <v>121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76"/>
    </row>
    <row r="84" spans="2:63" ht="12.75">
      <c r="B84" s="4"/>
      <c r="L84" s="66" t="s">
        <v>31</v>
      </c>
      <c r="BK84" s="104"/>
    </row>
  </sheetData>
  <sheetProtection/>
  <mergeCells count="48">
    <mergeCell ref="C22:BK22"/>
    <mergeCell ref="M3:V3"/>
    <mergeCell ref="AQ2:BJ2"/>
    <mergeCell ref="C1:BK1"/>
    <mergeCell ref="BA3:BJ3"/>
    <mergeCell ref="C4:G4"/>
    <mergeCell ref="M4:Q4"/>
    <mergeCell ref="W4:AA4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A1:A5"/>
    <mergeCell ref="C50:BK50"/>
    <mergeCell ref="C72:BK72"/>
    <mergeCell ref="C28:BK28"/>
    <mergeCell ref="C10:BK10"/>
    <mergeCell ref="C13:BK13"/>
    <mergeCell ref="C16:BK16"/>
    <mergeCell ref="C19:BK19"/>
    <mergeCell ref="C67:BK67"/>
    <mergeCell ref="AB4:AF4"/>
    <mergeCell ref="C29:BK29"/>
    <mergeCell ref="C73:BK73"/>
    <mergeCell ref="C54:BK54"/>
    <mergeCell ref="C55:BK55"/>
    <mergeCell ref="C58:BK58"/>
    <mergeCell ref="C65:BK65"/>
    <mergeCell ref="C66:BK66"/>
    <mergeCell ref="C70:BK70"/>
    <mergeCell ref="C32:BK32"/>
    <mergeCell ref="C53:BK53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9.71093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8515625" style="0" customWidth="1"/>
    <col min="12" max="12" width="19.8515625" style="0" bestFit="1" customWidth="1"/>
  </cols>
  <sheetData>
    <row r="2" spans="2:12" ht="12.75">
      <c r="B2" s="144" t="s">
        <v>153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12" ht="12.75">
      <c r="B3" s="144" t="s">
        <v>122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2:12" ht="30">
      <c r="B4" s="3" t="s">
        <v>74</v>
      </c>
      <c r="C4" s="11" t="s">
        <v>38</v>
      </c>
      <c r="D4" s="40" t="s">
        <v>86</v>
      </c>
      <c r="E4" s="40" t="s">
        <v>87</v>
      </c>
      <c r="F4" s="40" t="s">
        <v>7</v>
      </c>
      <c r="G4" s="11" t="s">
        <v>8</v>
      </c>
      <c r="H4" s="11" t="s">
        <v>21</v>
      </c>
      <c r="I4" s="11" t="s">
        <v>93</v>
      </c>
      <c r="J4" s="40" t="s">
        <v>94</v>
      </c>
      <c r="K4" s="41" t="s">
        <v>73</v>
      </c>
      <c r="L4" s="40" t="s">
        <v>95</v>
      </c>
    </row>
    <row r="5" spans="2:12" ht="12.75">
      <c r="B5" s="8">
        <v>1</v>
      </c>
      <c r="C5" s="9" t="s">
        <v>39</v>
      </c>
      <c r="D5" s="42">
        <v>0</v>
      </c>
      <c r="E5" s="42">
        <v>0.005738775766599999</v>
      </c>
      <c r="F5" s="42">
        <v>0.8664389467306</v>
      </c>
      <c r="G5" s="42">
        <v>0</v>
      </c>
      <c r="H5" s="42">
        <v>0</v>
      </c>
      <c r="I5" s="42">
        <v>0</v>
      </c>
      <c r="J5" s="31">
        <v>0.010187825251999995</v>
      </c>
      <c r="K5" s="31">
        <f>SUM(D5:J5)</f>
        <v>0.8823655477492</v>
      </c>
      <c r="L5" s="42">
        <v>0.1009064477996</v>
      </c>
    </row>
    <row r="6" spans="2:12" ht="12.75">
      <c r="B6" s="8">
        <v>2</v>
      </c>
      <c r="C6" s="10" t="s">
        <v>40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31">
        <v>7.864361924923834</v>
      </c>
      <c r="K6" s="31">
        <f aca="true" t="shared" si="0" ref="K6:K41">SUM(D6:J6)</f>
        <v>7.864361924923834</v>
      </c>
      <c r="L6" s="42">
        <v>0</v>
      </c>
    </row>
    <row r="7" spans="2:12" ht="12.75">
      <c r="B7" s="8">
        <v>3</v>
      </c>
      <c r="C7" s="9" t="s">
        <v>41</v>
      </c>
      <c r="D7" s="42">
        <v>0</v>
      </c>
      <c r="E7" s="42">
        <v>0.008099215333299999</v>
      </c>
      <c r="F7" s="42">
        <v>1.646668726798</v>
      </c>
      <c r="G7" s="42">
        <v>0</v>
      </c>
      <c r="H7" s="42">
        <v>0</v>
      </c>
      <c r="I7" s="42">
        <v>0</v>
      </c>
      <c r="J7" s="31">
        <v>0.04509244204599999</v>
      </c>
      <c r="K7" s="31">
        <f t="shared" si="0"/>
        <v>1.6998603841773</v>
      </c>
      <c r="L7" s="42">
        <v>0.15774542856610002</v>
      </c>
    </row>
    <row r="8" spans="2:12" ht="12.75">
      <c r="B8" s="8">
        <v>4</v>
      </c>
      <c r="C8" s="10" t="s">
        <v>42</v>
      </c>
      <c r="D8" s="42">
        <v>0.5907995269994</v>
      </c>
      <c r="E8" s="42">
        <v>1.0114109728655</v>
      </c>
      <c r="F8" s="42">
        <v>70.94696664013661</v>
      </c>
      <c r="G8" s="42">
        <v>0</v>
      </c>
      <c r="H8" s="42">
        <v>0</v>
      </c>
      <c r="I8" s="42">
        <v>0</v>
      </c>
      <c r="J8" s="31">
        <v>1.0541833081320124</v>
      </c>
      <c r="K8" s="31">
        <f t="shared" si="0"/>
        <v>73.60336044813351</v>
      </c>
      <c r="L8" s="42">
        <v>4.871120938629503</v>
      </c>
    </row>
    <row r="9" spans="2:12" ht="12.75">
      <c r="B9" s="8">
        <v>5</v>
      </c>
      <c r="C9" s="10" t="s">
        <v>43</v>
      </c>
      <c r="D9" s="42">
        <v>3.125351184163899</v>
      </c>
      <c r="E9" s="42">
        <v>3.949919865262401</v>
      </c>
      <c r="F9" s="42">
        <v>76.57171430857144</v>
      </c>
      <c r="G9" s="42">
        <v>0</v>
      </c>
      <c r="H9" s="42">
        <v>0</v>
      </c>
      <c r="I9" s="42">
        <v>0</v>
      </c>
      <c r="J9" s="31">
        <v>2.7164905097359573</v>
      </c>
      <c r="K9" s="31">
        <f t="shared" si="0"/>
        <v>86.36347586773371</v>
      </c>
      <c r="L9" s="42">
        <v>14.749748549756488</v>
      </c>
    </row>
    <row r="10" spans="2:12" ht="12.75">
      <c r="B10" s="8">
        <v>6</v>
      </c>
      <c r="C10" s="10" t="s">
        <v>44</v>
      </c>
      <c r="D10" s="42">
        <v>1.5988922407986</v>
      </c>
      <c r="E10" s="42">
        <v>0.6527028275994</v>
      </c>
      <c r="F10" s="42">
        <v>68.64660089270387</v>
      </c>
      <c r="G10" s="42">
        <v>0</v>
      </c>
      <c r="H10" s="42">
        <v>0</v>
      </c>
      <c r="I10" s="42">
        <v>0</v>
      </c>
      <c r="J10" s="31">
        <v>2.002973937721998</v>
      </c>
      <c r="K10" s="31">
        <f t="shared" si="0"/>
        <v>72.90116989882388</v>
      </c>
      <c r="L10" s="42">
        <v>27.938893598996</v>
      </c>
    </row>
    <row r="11" spans="2:12" ht="12.75">
      <c r="B11" s="8">
        <v>7</v>
      </c>
      <c r="C11" s="10" t="s">
        <v>45</v>
      </c>
      <c r="D11" s="42">
        <v>3.1080266318309993</v>
      </c>
      <c r="E11" s="42">
        <v>1.4732134527644</v>
      </c>
      <c r="F11" s="42">
        <v>118.48241352802458</v>
      </c>
      <c r="G11" s="42">
        <v>0</v>
      </c>
      <c r="H11" s="42">
        <v>0</v>
      </c>
      <c r="I11" s="42">
        <v>0</v>
      </c>
      <c r="J11" s="31">
        <v>1.5356722494680033</v>
      </c>
      <c r="K11" s="31">
        <f t="shared" si="0"/>
        <v>124.59932586208798</v>
      </c>
      <c r="L11" s="42">
        <v>5.764437455661099</v>
      </c>
    </row>
    <row r="12" spans="2:12" ht="12.75">
      <c r="B12" s="8">
        <v>8</v>
      </c>
      <c r="C12" s="9" t="s">
        <v>46</v>
      </c>
      <c r="D12" s="42">
        <v>0.0418649178332</v>
      </c>
      <c r="E12" s="42">
        <v>0.013713979732999999</v>
      </c>
      <c r="F12" s="42">
        <v>4.871223330561601</v>
      </c>
      <c r="G12" s="42">
        <v>0</v>
      </c>
      <c r="H12" s="42">
        <v>0</v>
      </c>
      <c r="I12" s="42">
        <v>0</v>
      </c>
      <c r="J12" s="31">
        <v>0</v>
      </c>
      <c r="K12" s="31">
        <f t="shared" si="0"/>
        <v>4.9268022281278006</v>
      </c>
      <c r="L12" s="42">
        <v>0.22048845346569998</v>
      </c>
    </row>
    <row r="13" spans="2:12" ht="12.75">
      <c r="B13" s="8">
        <v>9</v>
      </c>
      <c r="C13" s="9" t="s">
        <v>47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31">
        <v>0</v>
      </c>
      <c r="K13" s="31">
        <f t="shared" si="0"/>
        <v>0</v>
      </c>
      <c r="L13" s="42">
        <v>0</v>
      </c>
    </row>
    <row r="14" spans="2:12" ht="12.75">
      <c r="B14" s="8">
        <v>10</v>
      </c>
      <c r="C14" s="10" t="s">
        <v>48</v>
      </c>
      <c r="D14" s="42">
        <v>13.453366557863896</v>
      </c>
      <c r="E14" s="42">
        <v>1.4385646899312996</v>
      </c>
      <c r="F14" s="42">
        <v>133.753170250797</v>
      </c>
      <c r="G14" s="42">
        <v>0</v>
      </c>
      <c r="H14" s="42">
        <v>0</v>
      </c>
      <c r="I14" s="42">
        <v>0</v>
      </c>
      <c r="J14" s="31">
        <v>1.655168432609999</v>
      </c>
      <c r="K14" s="31">
        <f t="shared" si="0"/>
        <v>150.3002699312022</v>
      </c>
      <c r="L14" s="42">
        <v>114.10089342925984</v>
      </c>
    </row>
    <row r="15" spans="2:12" ht="12.75">
      <c r="B15" s="8">
        <v>11</v>
      </c>
      <c r="C15" s="10" t="s">
        <v>49</v>
      </c>
      <c r="D15" s="42">
        <v>34.35663786157934</v>
      </c>
      <c r="E15" s="42">
        <v>18.982724823684485</v>
      </c>
      <c r="F15" s="42">
        <v>1895.8874294829823</v>
      </c>
      <c r="G15" s="42">
        <v>0</v>
      </c>
      <c r="H15" s="42">
        <v>0</v>
      </c>
      <c r="I15" s="42">
        <v>0</v>
      </c>
      <c r="J15" s="31">
        <v>64.10134130189242</v>
      </c>
      <c r="K15" s="31">
        <f t="shared" si="0"/>
        <v>2013.3281334701385</v>
      </c>
      <c r="L15" s="42">
        <v>91.46534233463366</v>
      </c>
    </row>
    <row r="16" spans="2:12" ht="12.75">
      <c r="B16" s="8">
        <v>12</v>
      </c>
      <c r="C16" s="10" t="s">
        <v>50</v>
      </c>
      <c r="D16" s="42">
        <v>26.92692111332181</v>
      </c>
      <c r="E16" s="42">
        <v>12.484040183126197</v>
      </c>
      <c r="F16" s="42">
        <v>550.8341841795326</v>
      </c>
      <c r="G16" s="42">
        <v>0</v>
      </c>
      <c r="H16" s="42">
        <v>0</v>
      </c>
      <c r="I16" s="42">
        <v>0</v>
      </c>
      <c r="J16" s="31">
        <v>36.66138545397364</v>
      </c>
      <c r="K16" s="31">
        <f t="shared" si="0"/>
        <v>626.9065309299542</v>
      </c>
      <c r="L16" s="42">
        <v>121.85517930663758</v>
      </c>
    </row>
    <row r="17" spans="2:12" ht="12.75">
      <c r="B17" s="8">
        <v>13</v>
      </c>
      <c r="C17" s="10" t="s">
        <v>51</v>
      </c>
      <c r="D17" s="42">
        <v>0.7688823034658999</v>
      </c>
      <c r="E17" s="42">
        <v>0.4123506875326</v>
      </c>
      <c r="F17" s="42">
        <v>22.560100524782424</v>
      </c>
      <c r="G17" s="42">
        <v>0</v>
      </c>
      <c r="H17" s="42">
        <v>0</v>
      </c>
      <c r="I17" s="42">
        <v>0</v>
      </c>
      <c r="J17" s="31">
        <v>0.7123271137020071</v>
      </c>
      <c r="K17" s="31">
        <f t="shared" si="0"/>
        <v>24.45366062948293</v>
      </c>
      <c r="L17" s="42">
        <v>2.8655225087972997</v>
      </c>
    </row>
    <row r="18" spans="2:12" ht="12.75">
      <c r="B18" s="8">
        <v>14</v>
      </c>
      <c r="C18" s="10" t="s">
        <v>52</v>
      </c>
      <c r="D18" s="42">
        <v>0.42975841579929996</v>
      </c>
      <c r="E18" s="42">
        <v>0.8255115311324995</v>
      </c>
      <c r="F18" s="42">
        <v>11.843536600153893</v>
      </c>
      <c r="G18" s="42">
        <v>0</v>
      </c>
      <c r="H18" s="42">
        <v>0</v>
      </c>
      <c r="I18" s="42">
        <v>0</v>
      </c>
      <c r="J18" s="31">
        <v>1.7653926608060078</v>
      </c>
      <c r="K18" s="31">
        <f t="shared" si="0"/>
        <v>14.8641992078917</v>
      </c>
      <c r="L18" s="42">
        <v>1.8518381810308011</v>
      </c>
    </row>
    <row r="19" spans="2:12" ht="12.75">
      <c r="B19" s="8">
        <v>15</v>
      </c>
      <c r="C19" s="10" t="s">
        <v>53</v>
      </c>
      <c r="D19" s="42">
        <v>1.9810172779967004</v>
      </c>
      <c r="E19" s="42">
        <v>2.8042003122624997</v>
      </c>
      <c r="F19" s="42">
        <v>111.5275950436606</v>
      </c>
      <c r="G19" s="42">
        <v>0</v>
      </c>
      <c r="H19" s="42">
        <v>0</v>
      </c>
      <c r="I19" s="42">
        <v>0</v>
      </c>
      <c r="J19" s="31">
        <v>4.221927491865979</v>
      </c>
      <c r="K19" s="31">
        <f t="shared" si="0"/>
        <v>120.53474012578577</v>
      </c>
      <c r="L19" s="42">
        <v>13.715723414988304</v>
      </c>
    </row>
    <row r="20" spans="2:12" ht="12.75">
      <c r="B20" s="8">
        <v>16</v>
      </c>
      <c r="C20" s="10" t="s">
        <v>54</v>
      </c>
      <c r="D20" s="42">
        <v>90.3695043723281</v>
      </c>
      <c r="E20" s="42">
        <v>39.03332628612082</v>
      </c>
      <c r="F20" s="42">
        <v>1471.2289958818203</v>
      </c>
      <c r="G20" s="42">
        <v>0</v>
      </c>
      <c r="H20" s="42">
        <v>0</v>
      </c>
      <c r="I20" s="42">
        <v>0</v>
      </c>
      <c r="J20" s="31">
        <v>94.15969967452912</v>
      </c>
      <c r="K20" s="31">
        <f t="shared" si="0"/>
        <v>1694.7915262147983</v>
      </c>
      <c r="L20" s="42">
        <v>293.78636449777184</v>
      </c>
    </row>
    <row r="21" spans="2:12" ht="12.75">
      <c r="B21" s="8">
        <v>17</v>
      </c>
      <c r="C21" s="10" t="s">
        <v>55</v>
      </c>
      <c r="D21" s="42">
        <v>7.610547663296102</v>
      </c>
      <c r="E21" s="42">
        <v>5.623575458395999</v>
      </c>
      <c r="F21" s="42">
        <v>141.00397070939985</v>
      </c>
      <c r="G21" s="42">
        <v>0</v>
      </c>
      <c r="H21" s="42">
        <v>0</v>
      </c>
      <c r="I21" s="42">
        <v>0</v>
      </c>
      <c r="J21" s="31">
        <v>11.767416947919662</v>
      </c>
      <c r="K21" s="31">
        <f t="shared" si="0"/>
        <v>166.00551077901162</v>
      </c>
      <c r="L21" s="42">
        <v>29.15530568172341</v>
      </c>
    </row>
    <row r="22" spans="2:12" ht="12.75">
      <c r="B22" s="8">
        <v>18</v>
      </c>
      <c r="C22" s="9" t="s">
        <v>56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1">
        <v>0</v>
      </c>
      <c r="K22" s="31">
        <f t="shared" si="0"/>
        <v>0</v>
      </c>
      <c r="L22" s="42">
        <v>0</v>
      </c>
    </row>
    <row r="23" spans="2:12" ht="12.75">
      <c r="B23" s="8">
        <v>19</v>
      </c>
      <c r="C23" s="10" t="s">
        <v>57</v>
      </c>
      <c r="D23" s="42">
        <v>13.7437419486922</v>
      </c>
      <c r="E23" s="42">
        <v>6.466929921291898</v>
      </c>
      <c r="F23" s="42">
        <v>317.4225894436658</v>
      </c>
      <c r="G23" s="42">
        <v>0</v>
      </c>
      <c r="H23" s="42">
        <v>0</v>
      </c>
      <c r="I23" s="42">
        <v>0</v>
      </c>
      <c r="J23" s="31">
        <v>8.159923849243802</v>
      </c>
      <c r="K23" s="31">
        <f t="shared" si="0"/>
        <v>345.7931851628937</v>
      </c>
      <c r="L23" s="42">
        <v>49.81123815921722</v>
      </c>
    </row>
    <row r="24" spans="2:12" ht="12.75">
      <c r="B24" s="8">
        <v>20</v>
      </c>
      <c r="C24" s="10" t="s">
        <v>58</v>
      </c>
      <c r="D24" s="42">
        <v>342.5209258474533</v>
      </c>
      <c r="E24" s="42">
        <v>105.47914318550536</v>
      </c>
      <c r="F24" s="42">
        <v>9862.51041349156</v>
      </c>
      <c r="G24" s="42">
        <v>0</v>
      </c>
      <c r="H24" s="42">
        <v>0</v>
      </c>
      <c r="I24" s="42">
        <v>0</v>
      </c>
      <c r="J24" s="31">
        <v>3036.0448922584433</v>
      </c>
      <c r="K24" s="31">
        <f t="shared" si="0"/>
        <v>13346.555374782962</v>
      </c>
      <c r="L24" s="42">
        <v>830.2926880645568</v>
      </c>
    </row>
    <row r="25" spans="2:12" ht="12.75">
      <c r="B25" s="8">
        <v>21</v>
      </c>
      <c r="C25" s="9" t="s">
        <v>59</v>
      </c>
      <c r="D25" s="42">
        <v>0.0106119040999</v>
      </c>
      <c r="E25" s="42">
        <v>0.0054350921999</v>
      </c>
      <c r="F25" s="42">
        <v>1.8170169852302</v>
      </c>
      <c r="G25" s="42">
        <v>0</v>
      </c>
      <c r="H25" s="42">
        <v>0</v>
      </c>
      <c r="I25" s="42">
        <v>0</v>
      </c>
      <c r="J25" s="31">
        <v>0.05193208394399997</v>
      </c>
      <c r="K25" s="31">
        <f t="shared" si="0"/>
        <v>1.8849960654740001</v>
      </c>
      <c r="L25" s="42">
        <v>0.2555811731995</v>
      </c>
    </row>
    <row r="26" spans="2:12" ht="12.75">
      <c r="B26" s="8">
        <v>22</v>
      </c>
      <c r="C26" s="10" t="s">
        <v>60</v>
      </c>
      <c r="D26" s="42">
        <v>0.0693727764666</v>
      </c>
      <c r="E26" s="42">
        <v>0.0273294872332</v>
      </c>
      <c r="F26" s="42">
        <v>4.594627254828499</v>
      </c>
      <c r="G26" s="42">
        <v>0</v>
      </c>
      <c r="H26" s="42">
        <v>0</v>
      </c>
      <c r="I26" s="42">
        <v>0</v>
      </c>
      <c r="J26" s="31">
        <v>0.37902679876400025</v>
      </c>
      <c r="K26" s="31">
        <f t="shared" si="0"/>
        <v>5.070356317292299</v>
      </c>
      <c r="L26" s="42">
        <v>0.8089733256990002</v>
      </c>
    </row>
    <row r="27" spans="2:12" ht="12.75">
      <c r="B27" s="8">
        <v>23</v>
      </c>
      <c r="C27" s="9" t="s">
        <v>61</v>
      </c>
      <c r="D27" s="42">
        <v>0</v>
      </c>
      <c r="E27" s="42">
        <v>6.995416659999999E-05</v>
      </c>
      <c r="F27" s="42">
        <v>0.11809950816609999</v>
      </c>
      <c r="G27" s="42">
        <v>0</v>
      </c>
      <c r="H27" s="42">
        <v>0</v>
      </c>
      <c r="I27" s="42">
        <v>0</v>
      </c>
      <c r="J27" s="31">
        <v>0</v>
      </c>
      <c r="K27" s="31">
        <f t="shared" si="0"/>
        <v>0.11816946233269998</v>
      </c>
      <c r="L27" s="42">
        <v>0.038094585133</v>
      </c>
    </row>
    <row r="28" spans="2:12" ht="12.75">
      <c r="B28" s="8">
        <v>24</v>
      </c>
      <c r="C28" s="9" t="s">
        <v>62</v>
      </c>
      <c r="D28" s="42">
        <v>0</v>
      </c>
      <c r="E28" s="42">
        <v>0.0085489935999</v>
      </c>
      <c r="F28" s="42">
        <v>0.6613972646653999</v>
      </c>
      <c r="G28" s="42">
        <v>0</v>
      </c>
      <c r="H28" s="42">
        <v>0</v>
      </c>
      <c r="I28" s="42">
        <v>0</v>
      </c>
      <c r="J28" s="31">
        <v>0.013030573820000004</v>
      </c>
      <c r="K28" s="31">
        <f t="shared" si="0"/>
        <v>0.6829768320853</v>
      </c>
      <c r="L28" s="42">
        <v>0.0819036131997</v>
      </c>
    </row>
    <row r="29" spans="2:12" ht="12.75">
      <c r="B29" s="8">
        <v>25</v>
      </c>
      <c r="C29" s="10" t="s">
        <v>63</v>
      </c>
      <c r="D29" s="42">
        <v>53.87918277508491</v>
      </c>
      <c r="E29" s="42">
        <v>28.059669049456705</v>
      </c>
      <c r="F29" s="42">
        <v>2515.170014543859</v>
      </c>
      <c r="G29" s="42">
        <v>0</v>
      </c>
      <c r="H29" s="42">
        <v>0</v>
      </c>
      <c r="I29" s="42">
        <v>0</v>
      </c>
      <c r="J29" s="31">
        <v>117.61867118878544</v>
      </c>
      <c r="K29" s="31">
        <f t="shared" si="0"/>
        <v>2714.7275375571858</v>
      </c>
      <c r="L29" s="42">
        <v>279.6666522474596</v>
      </c>
    </row>
    <row r="30" spans="2:12" ht="12.75">
      <c r="B30" s="8">
        <v>26</v>
      </c>
      <c r="C30" s="10" t="s">
        <v>64</v>
      </c>
      <c r="D30" s="42">
        <v>1.5619454470978003</v>
      </c>
      <c r="E30" s="42">
        <v>1.3041189802635005</v>
      </c>
      <c r="F30" s="42">
        <v>95.0372465606774</v>
      </c>
      <c r="G30" s="42">
        <v>0</v>
      </c>
      <c r="H30" s="42">
        <v>0</v>
      </c>
      <c r="I30" s="42">
        <v>0</v>
      </c>
      <c r="J30" s="31">
        <v>3.696189276363973</v>
      </c>
      <c r="K30" s="31">
        <f t="shared" si="0"/>
        <v>101.59950026440266</v>
      </c>
      <c r="L30" s="42">
        <v>10.834262136590597</v>
      </c>
    </row>
    <row r="31" spans="2:12" ht="12.75">
      <c r="B31" s="8">
        <v>27</v>
      </c>
      <c r="C31" s="10" t="s">
        <v>15</v>
      </c>
      <c r="D31" s="42">
        <v>25.145515856158198</v>
      </c>
      <c r="E31" s="42">
        <v>6.154095240459898</v>
      </c>
      <c r="F31" s="42">
        <v>390.7842091715722</v>
      </c>
      <c r="G31" s="42">
        <v>0</v>
      </c>
      <c r="H31" s="42">
        <v>0</v>
      </c>
      <c r="I31" s="42">
        <v>0</v>
      </c>
      <c r="J31" s="31">
        <v>17.224040188209905</v>
      </c>
      <c r="K31" s="31">
        <f t="shared" si="0"/>
        <v>439.3078604564002</v>
      </c>
      <c r="L31" s="42">
        <v>72.81545021029943</v>
      </c>
    </row>
    <row r="32" spans="2:12" ht="12.75">
      <c r="B32" s="8">
        <v>28</v>
      </c>
      <c r="C32" s="10" t="s">
        <v>65</v>
      </c>
      <c r="D32" s="42">
        <v>0.2760760370997</v>
      </c>
      <c r="E32" s="42">
        <v>0.0464480033993</v>
      </c>
      <c r="F32" s="42">
        <v>10.535790981155996</v>
      </c>
      <c r="G32" s="42">
        <v>0</v>
      </c>
      <c r="H32" s="42">
        <v>0</v>
      </c>
      <c r="I32" s="42">
        <v>0</v>
      </c>
      <c r="J32" s="31">
        <v>0.4816570940140002</v>
      </c>
      <c r="K32" s="31">
        <f t="shared" si="0"/>
        <v>11.339972115668996</v>
      </c>
      <c r="L32" s="42">
        <v>3.5089926032648</v>
      </c>
    </row>
    <row r="33" spans="2:12" ht="12.75">
      <c r="B33" s="8">
        <v>29</v>
      </c>
      <c r="C33" s="10" t="s">
        <v>66</v>
      </c>
      <c r="D33" s="42">
        <v>6.655411144161297</v>
      </c>
      <c r="E33" s="42">
        <v>1.4565813587297005</v>
      </c>
      <c r="F33" s="42">
        <v>200.1820866982694</v>
      </c>
      <c r="G33" s="42">
        <v>0</v>
      </c>
      <c r="H33" s="42">
        <v>0</v>
      </c>
      <c r="I33" s="42">
        <v>0</v>
      </c>
      <c r="J33" s="31">
        <v>6.937921936479943</v>
      </c>
      <c r="K33" s="31">
        <f t="shared" si="0"/>
        <v>215.2320011376403</v>
      </c>
      <c r="L33" s="42">
        <v>20.35147364805249</v>
      </c>
    </row>
    <row r="34" spans="2:12" ht="12.75">
      <c r="B34" s="8">
        <v>30</v>
      </c>
      <c r="C34" s="10" t="s">
        <v>67</v>
      </c>
      <c r="D34" s="42">
        <v>5.218707679493602</v>
      </c>
      <c r="E34" s="42">
        <v>6.360303666159997</v>
      </c>
      <c r="F34" s="42">
        <v>427.5722261046125</v>
      </c>
      <c r="G34" s="42">
        <v>0</v>
      </c>
      <c r="H34" s="42">
        <v>0</v>
      </c>
      <c r="I34" s="42">
        <v>0</v>
      </c>
      <c r="J34" s="31">
        <v>8.691149236061623</v>
      </c>
      <c r="K34" s="31">
        <f t="shared" si="0"/>
        <v>447.84238668632776</v>
      </c>
      <c r="L34" s="42">
        <v>33.305665380279486</v>
      </c>
    </row>
    <row r="35" spans="2:12" ht="12.75">
      <c r="B35" s="8">
        <v>31</v>
      </c>
      <c r="C35" s="9" t="s">
        <v>68</v>
      </c>
      <c r="D35" s="42">
        <v>0.7650753413331001</v>
      </c>
      <c r="E35" s="42">
        <v>0.396116939833</v>
      </c>
      <c r="F35" s="42">
        <v>1.9604502252297995</v>
      </c>
      <c r="G35" s="42">
        <v>0</v>
      </c>
      <c r="H35" s="42">
        <v>0</v>
      </c>
      <c r="I35" s="42">
        <v>0</v>
      </c>
      <c r="J35" s="31">
        <v>0.15446113751999999</v>
      </c>
      <c r="K35" s="31">
        <f t="shared" si="0"/>
        <v>3.2761036439158993</v>
      </c>
      <c r="L35" s="42">
        <v>0.228616009766</v>
      </c>
    </row>
    <row r="36" spans="2:12" ht="12.75">
      <c r="B36" s="8">
        <v>32</v>
      </c>
      <c r="C36" s="10" t="s">
        <v>124</v>
      </c>
      <c r="D36" s="42">
        <v>36.2947239025875</v>
      </c>
      <c r="E36" s="42">
        <v>17.38499153949414</v>
      </c>
      <c r="F36" s="42">
        <v>638.443790608517</v>
      </c>
      <c r="G36" s="42">
        <v>0</v>
      </c>
      <c r="H36" s="42">
        <v>0</v>
      </c>
      <c r="I36" s="42">
        <v>0</v>
      </c>
      <c r="J36" s="31">
        <v>81.28536687426299</v>
      </c>
      <c r="K36" s="31">
        <f t="shared" si="0"/>
        <v>773.4088729248616</v>
      </c>
      <c r="L36" s="42">
        <v>136.6514714105724</v>
      </c>
    </row>
    <row r="37" spans="2:12" ht="12.75">
      <c r="B37" s="8">
        <v>33</v>
      </c>
      <c r="C37" s="10" t="s">
        <v>123</v>
      </c>
      <c r="D37" s="42">
        <v>15.6651711370561</v>
      </c>
      <c r="E37" s="42">
        <v>13.084144628521086</v>
      </c>
      <c r="F37" s="42">
        <v>760.4016654666125</v>
      </c>
      <c r="G37" s="42">
        <v>0</v>
      </c>
      <c r="H37" s="42">
        <v>0</v>
      </c>
      <c r="I37" s="42">
        <v>0</v>
      </c>
      <c r="J37" s="31">
        <v>18.310032362381463</v>
      </c>
      <c r="K37" s="31">
        <f t="shared" si="0"/>
        <v>807.4610135945711</v>
      </c>
      <c r="L37" s="42">
        <v>81.69234767807261</v>
      </c>
    </row>
    <row r="38" spans="2:12" ht="12.75">
      <c r="B38" s="8">
        <v>34</v>
      </c>
      <c r="C38" s="10" t="s">
        <v>69</v>
      </c>
      <c r="D38" s="42">
        <v>0.0332042336666</v>
      </c>
      <c r="E38" s="42">
        <v>0.056554803699799996</v>
      </c>
      <c r="F38" s="42">
        <v>1.7505750372620004</v>
      </c>
      <c r="G38" s="42">
        <v>0</v>
      </c>
      <c r="H38" s="42">
        <v>0</v>
      </c>
      <c r="I38" s="42">
        <v>0</v>
      </c>
      <c r="J38" s="31">
        <v>0.054999018419999934</v>
      </c>
      <c r="K38" s="31">
        <f t="shared" si="0"/>
        <v>1.8953330930484003</v>
      </c>
      <c r="L38" s="42">
        <v>0.3479560902325999</v>
      </c>
    </row>
    <row r="39" spans="2:12" ht="12.75">
      <c r="B39" s="8">
        <v>35</v>
      </c>
      <c r="C39" s="10" t="s">
        <v>70</v>
      </c>
      <c r="D39" s="42">
        <v>31.185675728387917</v>
      </c>
      <c r="E39" s="42">
        <v>15.53547101101979</v>
      </c>
      <c r="F39" s="42">
        <v>637.1371284866751</v>
      </c>
      <c r="G39" s="42">
        <v>0</v>
      </c>
      <c r="H39" s="42">
        <v>0</v>
      </c>
      <c r="I39" s="42">
        <v>0</v>
      </c>
      <c r="J39" s="31">
        <v>64.77883027068755</v>
      </c>
      <c r="K39" s="31">
        <f t="shared" si="0"/>
        <v>748.6371054967703</v>
      </c>
      <c r="L39" s="42">
        <v>111.20694043716618</v>
      </c>
    </row>
    <row r="40" spans="2:12" ht="12.75">
      <c r="B40" s="8">
        <v>36</v>
      </c>
      <c r="C40" s="10" t="s">
        <v>71</v>
      </c>
      <c r="D40" s="42">
        <v>1.8220732682979999</v>
      </c>
      <c r="E40" s="42">
        <v>1.0960008968644994</v>
      </c>
      <c r="F40" s="42">
        <v>63.13902082678442</v>
      </c>
      <c r="G40" s="42">
        <v>0</v>
      </c>
      <c r="H40" s="42">
        <v>0</v>
      </c>
      <c r="I40" s="42">
        <v>0</v>
      </c>
      <c r="J40" s="31">
        <v>2.689123756729993</v>
      </c>
      <c r="K40" s="31">
        <f t="shared" si="0"/>
        <v>68.74621874867691</v>
      </c>
      <c r="L40" s="42">
        <v>8.847262042492593</v>
      </c>
    </row>
    <row r="41" spans="2:12" ht="12.75">
      <c r="B41" s="8">
        <v>37</v>
      </c>
      <c r="C41" s="10" t="s">
        <v>72</v>
      </c>
      <c r="D41" s="42">
        <v>29.250087800255606</v>
      </c>
      <c r="E41" s="42">
        <v>13.755906696323692</v>
      </c>
      <c r="F41" s="42">
        <v>751.1035201139931</v>
      </c>
      <c r="G41" s="42">
        <v>0</v>
      </c>
      <c r="H41" s="42">
        <v>0</v>
      </c>
      <c r="I41" s="42">
        <v>0</v>
      </c>
      <c r="J41" s="31">
        <v>50.790642265953544</v>
      </c>
      <c r="K41" s="31">
        <f t="shared" si="0"/>
        <v>844.900156876526</v>
      </c>
      <c r="L41" s="42">
        <v>117.60278558224145</v>
      </c>
    </row>
    <row r="42" spans="2:12" ht="15">
      <c r="B42" s="11" t="s">
        <v>11</v>
      </c>
      <c r="C42" s="3"/>
      <c r="D42" s="109">
        <f>SUM(D5:D41)</f>
        <v>748.4590728946698</v>
      </c>
      <c r="E42" s="32">
        <f>SUM(E5:E41)</f>
        <v>305.39695250973296</v>
      </c>
      <c r="F42" s="32">
        <f>SUM(F5:F41)</f>
        <v>21361.01287782</v>
      </c>
      <c r="G42" s="32">
        <v>0</v>
      </c>
      <c r="H42" s="32">
        <v>0</v>
      </c>
      <c r="I42" s="32">
        <v>0</v>
      </c>
      <c r="J42" s="32">
        <f>SUM(J5:J41)</f>
        <v>3647.635511444664</v>
      </c>
      <c r="K42" s="32">
        <f>SUM(K5:K41)</f>
        <v>26062.504414669052</v>
      </c>
      <c r="L42" s="32">
        <f>SUM(L5:L41)</f>
        <v>2480.9478646252123</v>
      </c>
    </row>
    <row r="43" spans="2:11" ht="12.75">
      <c r="B43" t="s">
        <v>88</v>
      </c>
      <c r="K43" s="77"/>
    </row>
    <row r="44" spans="9:11" ht="12.75">
      <c r="I44" s="43"/>
      <c r="J44" s="43"/>
      <c r="K44" s="77"/>
    </row>
    <row r="45" spans="5:12" ht="12.75">
      <c r="E45" s="106"/>
      <c r="F45" s="106"/>
      <c r="J45" s="105"/>
      <c r="L45" s="105"/>
    </row>
    <row r="46" spans="4:12" ht="12.75">
      <c r="D46" s="110"/>
      <c r="E46" s="110"/>
      <c r="F46" s="110"/>
      <c r="J46" s="106"/>
      <c r="K46" s="110"/>
      <c r="L46" s="110"/>
    </row>
    <row r="47" ht="12.75">
      <c r="K47" s="107"/>
    </row>
    <row r="48" ht="12.75">
      <c r="K48" s="107"/>
    </row>
    <row r="49" ht="12.75">
      <c r="K49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22" t="s">
        <v>99</v>
      </c>
    </row>
    <row r="2" spans="1:8" ht="27" customHeight="1" thickBot="1">
      <c r="A2" s="147" t="s">
        <v>116</v>
      </c>
      <c r="B2" s="148"/>
      <c r="C2" s="148"/>
      <c r="D2" s="148"/>
      <c r="E2" s="148"/>
      <c r="F2" s="148"/>
      <c r="G2" s="148"/>
      <c r="H2" s="149"/>
    </row>
    <row r="3" spans="1:8" ht="57.75" thickBot="1">
      <c r="A3" s="23" t="s">
        <v>100</v>
      </c>
      <c r="B3" s="24" t="s">
        <v>101</v>
      </c>
      <c r="C3" s="24" t="s">
        <v>102</v>
      </c>
      <c r="D3" s="24" t="s">
        <v>103</v>
      </c>
      <c r="E3" s="24" t="s">
        <v>104</v>
      </c>
      <c r="F3" s="24" t="s">
        <v>105</v>
      </c>
      <c r="G3" s="24" t="s">
        <v>106</v>
      </c>
      <c r="H3" s="24" t="s">
        <v>107</v>
      </c>
    </row>
    <row r="4" spans="1:8" ht="15" thickBot="1">
      <c r="A4" s="25"/>
      <c r="B4" s="26"/>
      <c r="C4" s="26"/>
      <c r="D4" s="26"/>
      <c r="E4" s="27"/>
      <c r="F4" s="26"/>
      <c r="G4" s="26"/>
      <c r="H4" s="26"/>
    </row>
    <row r="5" ht="15">
      <c r="A5" s="21"/>
    </row>
    <row r="6" ht="15.75" thickBot="1">
      <c r="A6" s="22" t="s">
        <v>117</v>
      </c>
    </row>
    <row r="7" spans="1:9" ht="15.75" thickBot="1">
      <c r="A7" s="147" t="s">
        <v>118</v>
      </c>
      <c r="B7" s="148"/>
      <c r="C7" s="148"/>
      <c r="D7" s="148"/>
      <c r="E7" s="148"/>
      <c r="F7" s="148"/>
      <c r="G7" s="148"/>
      <c r="H7" s="148"/>
      <c r="I7" s="150"/>
    </row>
    <row r="8" spans="1:9" ht="57.75" thickBot="1">
      <c r="A8" s="23" t="s">
        <v>108</v>
      </c>
      <c r="B8" s="24" t="s">
        <v>100</v>
      </c>
      <c r="C8" s="24" t="s">
        <v>101</v>
      </c>
      <c r="D8" s="24" t="s">
        <v>102</v>
      </c>
      <c r="E8" s="24" t="s">
        <v>103</v>
      </c>
      <c r="F8" s="24" t="s">
        <v>104</v>
      </c>
      <c r="G8" s="24" t="s">
        <v>105</v>
      </c>
      <c r="H8" s="24" t="s">
        <v>106</v>
      </c>
      <c r="I8" s="24" t="s">
        <v>107</v>
      </c>
    </row>
    <row r="9" spans="1:9" ht="15" thickBot="1">
      <c r="A9" s="25"/>
      <c r="B9" s="26"/>
      <c r="C9" s="26"/>
      <c r="D9" s="26"/>
      <c r="E9" s="26"/>
      <c r="F9" s="27"/>
      <c r="G9" s="26"/>
      <c r="H9" s="26"/>
      <c r="I9" s="26"/>
    </row>
    <row r="10" ht="15">
      <c r="A10" s="21"/>
    </row>
    <row r="11" ht="15.75" thickBot="1">
      <c r="A11" s="22" t="s">
        <v>119</v>
      </c>
    </row>
    <row r="12" spans="1:6" ht="27" customHeight="1" thickBot="1">
      <c r="A12" s="151" t="s">
        <v>120</v>
      </c>
      <c r="B12" s="152"/>
      <c r="C12" s="152"/>
      <c r="D12" s="152"/>
      <c r="E12" s="152"/>
      <c r="F12" s="153"/>
    </row>
    <row r="13" spans="1:6" ht="27" customHeight="1" thickBot="1">
      <c r="A13" s="154" t="s">
        <v>109</v>
      </c>
      <c r="B13" s="154" t="s">
        <v>108</v>
      </c>
      <c r="C13" s="154" t="s">
        <v>110</v>
      </c>
      <c r="D13" s="156" t="s">
        <v>111</v>
      </c>
      <c r="E13" s="157"/>
      <c r="F13" s="158"/>
    </row>
    <row r="14" spans="1:6" ht="15" thickBot="1">
      <c r="A14" s="155"/>
      <c r="B14" s="155"/>
      <c r="C14" s="155"/>
      <c r="D14" s="28" t="s">
        <v>112</v>
      </c>
      <c r="E14" s="28" t="s">
        <v>113</v>
      </c>
      <c r="F14" s="28" t="s">
        <v>114</v>
      </c>
    </row>
    <row r="15" spans="1:6" ht="15" thickBot="1">
      <c r="A15" s="29"/>
      <c r="B15" s="28"/>
      <c r="C15" s="28"/>
      <c r="D15" s="28"/>
      <c r="E15" s="28"/>
      <c r="F15" s="28"/>
    </row>
    <row r="16" ht="12.75">
      <c r="A16" s="30" t="s">
        <v>115</v>
      </c>
    </row>
    <row r="17" ht="15">
      <c r="A17" s="21"/>
    </row>
    <row r="18" ht="15">
      <c r="A18" s="21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2021-05-10T13:21:29Z</dcterms:modified>
  <cp:category/>
  <cp:version/>
  <cp:contentType/>
  <cp:contentStatus/>
</cp:coreProperties>
</file>